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815" yWindow="345" windowWidth="19440" windowHeight="9630"/>
  </bookViews>
  <sheets>
    <sheet name="Arkusz1" sheetId="1" r:id="rId1"/>
  </sheets>
  <externalReferences>
    <externalReference r:id="rId2"/>
  </externalReferences>
  <definedNames>
    <definedName name="_xlnm.Print_Area" localSheetId="0">Arkusz1!$A$1:$DW$94</definedName>
  </definedNames>
  <calcPr calcId="145621"/>
</workbook>
</file>

<file path=xl/calcChain.xml><?xml version="1.0" encoding="utf-8"?>
<calcChain xmlns="http://schemas.openxmlformats.org/spreadsheetml/2006/main">
  <c r="BS7" i="1" l="1"/>
  <c r="BG7" i="1"/>
  <c r="BF7" i="1"/>
  <c r="BE7" i="1"/>
  <c r="BD7" i="1"/>
  <c r="DN83" i="1"/>
  <c r="DL83" i="1"/>
  <c r="DK83" i="1"/>
  <c r="DJ83" i="1"/>
  <c r="DG83" i="1"/>
  <c r="DF83" i="1"/>
  <c r="DE83" i="1"/>
  <c r="DD83" i="1"/>
  <c r="DB83" i="1"/>
  <c r="CZ83" i="1"/>
  <c r="CW83" i="1"/>
  <c r="CV83" i="1"/>
  <c r="CU83" i="1"/>
  <c r="CT83" i="1"/>
  <c r="CS83" i="1"/>
  <c r="CR83" i="1"/>
  <c r="CQ83" i="1"/>
  <c r="CP83" i="1"/>
  <c r="CG83" i="1"/>
  <c r="CF83" i="1"/>
  <c r="CE83" i="1"/>
  <c r="CD83" i="1"/>
  <c r="CC83" i="1"/>
  <c r="CB83" i="1"/>
  <c r="CA83" i="1"/>
  <c r="BZ83" i="1"/>
  <c r="BY83" i="1"/>
  <c r="BX83" i="1"/>
  <c r="BR83" i="1"/>
  <c r="BQ83" i="1"/>
  <c r="BP83" i="1"/>
  <c r="BO83" i="1"/>
  <c r="BM83" i="1"/>
  <c r="BL83" i="1"/>
  <c r="AV83" i="1"/>
  <c r="AU83" i="1"/>
  <c r="AR83" i="1"/>
  <c r="AP83" i="1"/>
  <c r="AO83" i="1"/>
  <c r="AN83" i="1"/>
  <c r="AE83" i="1"/>
  <c r="AD83" i="1"/>
  <c r="Z83" i="1"/>
  <c r="Y83" i="1"/>
  <c r="T83" i="1"/>
  <c r="P83" i="1"/>
  <c r="BN33" i="1"/>
  <c r="BN70" i="1"/>
  <c r="BN83" i="1" s="1"/>
  <c r="DH60" i="1"/>
  <c r="DC60" i="1"/>
  <c r="DC83" i="1"/>
  <c r="CY60" i="1"/>
  <c r="CI60" i="1"/>
  <c r="CH60" i="1"/>
  <c r="BS60" i="1"/>
  <c r="CY54" i="1"/>
  <c r="X37" i="1"/>
  <c r="AQ32" i="1"/>
  <c r="AQ83" i="1"/>
  <c r="DI12" i="1"/>
  <c r="DI83" i="1"/>
  <c r="DA12" i="1"/>
  <c r="DA83" i="1"/>
  <c r="CY12" i="1"/>
  <c r="DH12" i="1" s="1"/>
  <c r="DH83" i="1" s="1"/>
  <c r="CY83" i="1"/>
  <c r="BT12" i="1"/>
  <c r="BT83" i="1"/>
  <c r="BU12" i="1"/>
  <c r="BU83" i="1"/>
  <c r="AT12" i="1"/>
  <c r="AT83" i="1"/>
  <c r="AS12" i="1"/>
  <c r="AS83" i="1"/>
  <c r="AM12" i="1"/>
  <c r="AM83" i="1"/>
  <c r="AL12" i="1"/>
  <c r="AL83" i="1"/>
  <c r="AK12" i="1"/>
  <c r="AK83" i="1"/>
  <c r="AJ12" i="1"/>
  <c r="AJ83" i="1"/>
  <c r="AI12" i="1"/>
  <c r="AI83" i="1"/>
  <c r="AH12" i="1"/>
  <c r="AH83" i="1"/>
  <c r="AC12" i="1"/>
  <c r="AG12" i="1" s="1"/>
  <c r="AG83" i="1" s="1"/>
  <c r="AC83" i="1"/>
  <c r="AB12" i="1"/>
  <c r="AF12" i="1" s="1"/>
  <c r="AF83" i="1" s="1"/>
  <c r="AB83" i="1"/>
  <c r="X12" i="1"/>
  <c r="X83" i="1"/>
  <c r="W12" i="1"/>
  <c r="W83" i="1"/>
  <c r="V12" i="1"/>
  <c r="V83" i="1"/>
</calcChain>
</file>

<file path=xl/sharedStrings.xml><?xml version="1.0" encoding="utf-8"?>
<sst xmlns="http://schemas.openxmlformats.org/spreadsheetml/2006/main" count="2871" uniqueCount="1167">
  <si>
    <t>1. Aglomeracja, dane podstawowe</t>
  </si>
  <si>
    <t>2. Systemy kanalizacji zbiorczej</t>
  </si>
  <si>
    <t>3. Oczyszczalnie ścieków komunalnych</t>
  </si>
  <si>
    <t>5. Finansowanie</t>
  </si>
  <si>
    <t>Uwagi</t>
  </si>
  <si>
    <t>Lp</t>
  </si>
  <si>
    <t>status aglomeracji</t>
  </si>
  <si>
    <t>typ danych w wierszu</t>
  </si>
  <si>
    <t>I_d aglomeracji</t>
  </si>
  <si>
    <t>nazwa aglomeracji</t>
  </si>
  <si>
    <t>powiat</t>
  </si>
  <si>
    <t>woj.</t>
  </si>
  <si>
    <t>region wodny</t>
  </si>
  <si>
    <t>dorzecze</t>
  </si>
  <si>
    <t>Rodzaj gminy</t>
  </si>
  <si>
    <t>gminy  w aglomeracji</t>
  </si>
  <si>
    <t>nr rozporządzenia (uchwały) ustanawiającego  aglomerację</t>
  </si>
  <si>
    <t>RLM aglomeracji zgodnie  z rozporządzeniem (uchwałą) ustanawiajacym aglomerację</t>
  </si>
  <si>
    <t>grupa RLM  zgodna z rozporządzeniem (uchwałą)</t>
  </si>
  <si>
    <t>stan na koniec roku sprawozdawczego</t>
  </si>
  <si>
    <t>długość sieci kanalizacyjnej zmodernizowanej  w roku sprawozdawczym [km]</t>
  </si>
  <si>
    <t>liczba mieszkańców rzeczywistych podłączonych do sieci kanalizacyjnej  w roku sprawozdawczym</t>
  </si>
  <si>
    <t>ilość  ścieków komunalnych powstających  w aglomeracji ogółem [tys m3/r]</t>
  </si>
  <si>
    <t>ilość  ścieków komunalnych odprowadzanych zbiorczym systemem kanalizacyjnym do oczyszczalni [tys m3/r]</t>
  </si>
  <si>
    <t>ilość ścieków dostarczanych do oczyszczalni taborem asenizacyjnym [tys m3/r]</t>
  </si>
  <si>
    <t>ilość ścieków oczyszczanych systemami indywidualnymi (przydomowymi oczyszczalniami ścieków) [tys m3/r]</t>
  </si>
  <si>
    <t>ilość ścieków nieoczyszczanych w aglomeracji [tys m3/r]</t>
  </si>
  <si>
    <t>RLM  korzystających  z sieci kanalizacyjnej</t>
  </si>
  <si>
    <t>% RLM  korzystających  z sieci kanalizacyjnej 
[% RLM]</t>
  </si>
  <si>
    <t>jaki przewiduje się % skanalizowania aglomeracji w 2015 r 
[%]</t>
  </si>
  <si>
    <t>I_d oczyszczalni ścieków</t>
  </si>
  <si>
    <t>nazwa oczyszczalni</t>
  </si>
  <si>
    <t>status oczyszczalni</t>
  </si>
  <si>
    <t>adres  oczyszczalni  (zawierający nr telefonu kontaktowego)</t>
  </si>
  <si>
    <t>Do kiedy jest ważne pozwolenie wodnoprawne dla oczyszczalni</t>
  </si>
  <si>
    <t>Nazwa odbiornika ścieków</t>
  </si>
  <si>
    <t>Projektowa wydajność oczyszczalni ścieków [RLM]</t>
  </si>
  <si>
    <t>% RLM obsługiwany przez oczyszczalnie scieków [% RLM]</t>
  </si>
  <si>
    <t>ilość oczyszczanych ścieków komunalnych ogółem w ciągu roku [tys m3/r]</t>
  </si>
  <si>
    <t>ilość ścieków oczyszczonych odprowadzonych do odbiornika [tys m3/r]</t>
  </si>
  <si>
    <t>rodzaj oczyszczalni obecnie</t>
  </si>
  <si>
    <t>czy oczyszczalnia ścieków spełnia wymagania załącznika 1 do rozporządzenia w sprawie warunków, jakie należy spełnić przy wprowadzaniu ścieków do wód lub do ziemi, oraz w sprawie substancji szczególnie szkodliwych dla środowiska wodnego?</t>
  </si>
  <si>
    <t>średnie roczne wartości wskaźników  w ściekach dopływających do oczyszczalni ścieków</t>
  </si>
  <si>
    <t>średnie roczne wartości wskaźników  w ściekach odpływających z oczyszczalni ścieków</t>
  </si>
  <si>
    <t>redukcja</t>
  </si>
  <si>
    <t>inwestycje  w zakresie oczyszczalni ścieków zakończone w roku sprawozdawczym w ramach KPOŚK</t>
  </si>
  <si>
    <t>plan inwestycyjny w latach 2014-2015</t>
  </si>
  <si>
    <t>faktyczny termin zakończenia planowanych inwestycji</t>
  </si>
  <si>
    <t>przyczyny opóźnień  w realizacji danej inwestycji  - jeśli występują</t>
  </si>
  <si>
    <t>forma przeróbki osadu na oczyszczalni poprzedzająca zagospodarowanie</t>
  </si>
  <si>
    <t>ilość suchej masy osadów powstających na oczyszczalni  [Mg/rok]</t>
  </si>
  <si>
    <t>ilość suchej masy osadów powstających na oczyszczalni wraz ze sposobem zagospodarowania osadu</t>
  </si>
  <si>
    <t>nakłady poniesione w roku sprawozdawczym</t>
  </si>
  <si>
    <t>źródła pochodzenia nakładów finansowych poniesionych w roku sprawozdawczym</t>
  </si>
  <si>
    <t>Dotyczy gmin które nie przekazały danych na potrzeby sprawozdania</t>
  </si>
  <si>
    <t>Imię i nazwisko, email oraz numer telefonu osoby wypełniającej ankietę w danej aglomeracji</t>
  </si>
  <si>
    <t>liczba rzeczywistych mieszkańców  w aglomeracji</t>
  </si>
  <si>
    <t>liczba mieszkańców korzystających  z systemu kanalizacyjnego</t>
  </si>
  <si>
    <t>liczba mieszkańców obsługiwanych przez tabor asenizacyjny</t>
  </si>
  <si>
    <t>liczba mieszkańców obsługiwanych przez systemy indywidualne (przydomowe oczyszczlanie ścieków)</t>
  </si>
  <si>
    <t>liczba przydomowych oczyszczalni scieków</t>
  </si>
  <si>
    <t>długość sieci kanalizacyjnej sanitarnej w aglomeracji</t>
  </si>
  <si>
    <t>długość sieci kanalizacyjnej ogólnospławnej  w aglomeracji</t>
  </si>
  <si>
    <t>długość  sieci kanalizacyjnej ogółem (sanitarnej i ogólnospławnej)  w aglomeracji</t>
  </si>
  <si>
    <t>długość kanalizacji deszczowej  w aglomeracji [km]</t>
  </si>
  <si>
    <t>ogółem [km]</t>
  </si>
  <si>
    <t>w tym sieci grawitacyjnej [km]</t>
  </si>
  <si>
    <t>RLM mieszkańców  [RLM]</t>
  </si>
  <si>
    <t>RLM  przemysłu [RLM]</t>
  </si>
  <si>
    <t>RLM   osób czasowo przebywających  w aglomeracji [RLM]</t>
  </si>
  <si>
    <t>długość</t>
  </si>
  <si>
    <t>szerokość</t>
  </si>
  <si>
    <t>I rzędu</t>
  </si>
  <si>
    <t>II rzędu</t>
  </si>
  <si>
    <t>III rzędu</t>
  </si>
  <si>
    <t>bezpośredni odbiornik</t>
  </si>
  <si>
    <t>średnia [m3/d]</t>
  </si>
  <si>
    <t>maksymalna [m3/d]</t>
  </si>
  <si>
    <t>docelowa [m3/d]</t>
  </si>
  <si>
    <t>dla okresu pogody bezopadowej [m3/d]</t>
  </si>
  <si>
    <t>dla okresu pogody opadowej [m3/d]</t>
  </si>
  <si>
    <t>BZT5 [mgO2/l]</t>
  </si>
  <si>
    <t>ChZT [mgO2/l]</t>
  </si>
  <si>
    <t>zawiesina ogólna [mg/l]</t>
  </si>
  <si>
    <t>azot [mg/l]</t>
  </si>
  <si>
    <t>fosfor [mg/l]</t>
  </si>
  <si>
    <t>azotu [%]</t>
  </si>
  <si>
    <t>fosforu [%]</t>
  </si>
  <si>
    <t>stosowane w rolnictwie [Mg/rok]</t>
  </si>
  <si>
    <t>stosowane do rekultywacji terenów, w tym gruntów na cele rolne [Mg/rok]</t>
  </si>
  <si>
    <t>przekształcone termicznie [Mg/rok]</t>
  </si>
  <si>
    <t>składowane na składowiskach odpadów [Mg/rok]</t>
  </si>
  <si>
    <t>magazynowane czasowo na terenie oczyszczalni [Mg/rok]</t>
  </si>
  <si>
    <t>stosowane do uprawy roślin przeznaczonych do produkcji kompostu [Mg/rok]</t>
  </si>
  <si>
    <t>przeznaczone na inne cele</t>
  </si>
  <si>
    <t>zbiorcze systemy kanalizacyjne</t>
  </si>
  <si>
    <t>oczyszczalnia ścieków komunalnych</t>
  </si>
  <si>
    <t>razem [tys. zł]</t>
  </si>
  <si>
    <t>środki własne samorządów gmin oraz środki przedsiębiorstw wodociągowo-kanalizacyjnych [tys. zł]</t>
  </si>
  <si>
    <t>fundusze ekologiczne</t>
  </si>
  <si>
    <t>fundusze zagraniczne</t>
  </si>
  <si>
    <t>inne źródła finansowania (banki, środki prywatne, agencje)</t>
  </si>
  <si>
    <t>ilość [Mg/rok]</t>
  </si>
  <si>
    <t>sposób zagospodarowania</t>
  </si>
  <si>
    <t>ogółem [tys. zł]</t>
  </si>
  <si>
    <t>w tym koszty związane  z wykonaniem dokumentacji projektowej [tys. zł]</t>
  </si>
  <si>
    <t>w tym koszty związane  z wybudowaniem sieci [tys. zł]</t>
  </si>
  <si>
    <t>w tym koszty związane  z modernizacją sieci [tys. zł]</t>
  </si>
  <si>
    <t>w tym koszty związane  z inwestycjami  na oczyszczalni [tys. zł]</t>
  </si>
  <si>
    <t>w tym koszty związane  z przeróbką osadu  na oczyszczalni [tys. zł]</t>
  </si>
  <si>
    <t>w tym koszty związane  z zagospodarowaniem osadu [tys. zł]</t>
  </si>
  <si>
    <t>Narodowy Fundusz Ochrony Środowiska  i Gospodarki Wodnej [tys. zł]</t>
  </si>
  <si>
    <t>Wojewódzkie Fundusze Ochrony Środowiska  i Gospodarki Wodnej [tys. zł]</t>
  </si>
  <si>
    <t>kwota [tys. zł]</t>
  </si>
  <si>
    <t>nazwa funduszu</t>
  </si>
  <si>
    <t>nazwa</t>
  </si>
  <si>
    <t>grupa RLM z najaktualniejszej obowiązującej AKPOŚK</t>
  </si>
  <si>
    <t>RLM wg  AKPOŚK 2010</t>
  </si>
  <si>
    <t>nr załącznika z AKPOŚK2010</t>
  </si>
  <si>
    <t>długość sieci kanalizacyjnej wybudowanej i odebranej w roku sprawozdawczym</t>
  </si>
  <si>
    <t>Współrzędne geograficzne oczyszczalni ścieków</t>
  </si>
  <si>
    <t>Współrzędne geograficzne punktu zrzutu ścieków</t>
  </si>
  <si>
    <t>maksymalny dopływ ścieków do oczyszczalni w roku sprawozdawczym</t>
  </si>
  <si>
    <t>średnia wydajność oczyszczalni ścieków w roku sprawozdawczych [RLM]</t>
  </si>
  <si>
    <t>Czy wszystkie gminy wchodzace w skład aglomeracji przekazały informację w ramach sprawozdania</t>
  </si>
  <si>
    <t>Wymienić imiennie gminy oraz podać przyczyny braku przekazania danych w ramach sprawozdania</t>
  </si>
  <si>
    <t>7. Informacje dodatkowe</t>
  </si>
  <si>
    <t>4.Osady</t>
  </si>
  <si>
    <t xml:space="preserve">opłaty za ścieki </t>
  </si>
  <si>
    <t xml:space="preserve">przepustowość </t>
  </si>
  <si>
    <t>termin zakończenia inwestycji zgodnie z  obowiązującym AKPOŚK</t>
  </si>
  <si>
    <t>nazwy projektów planowanych do realizacji w nowej perspektywie finansowej</t>
  </si>
  <si>
    <t>zakres rzeczowy projektów</t>
  </si>
  <si>
    <t>stopień przygotowania inwestycji</t>
  </si>
  <si>
    <t>projekty budowlane</t>
  </si>
  <si>
    <t>decyzje środowiskowe</t>
  </si>
  <si>
    <t>pozolenie na budowę</t>
  </si>
  <si>
    <t xml:space="preserve">współrzedna geograficzna aglomeracji 
(oznaczenie punktu charakterystycznego dla aglomeracji należy przyjąć, że jest to adres urzedu gminy wiodącej 
w aglomeracji) </t>
  </si>
  <si>
    <t xml:space="preserve">Suma </t>
  </si>
  <si>
    <t>Wszystkie aglomeracje, które przekazały sprawozdanie (liczba) :</t>
  </si>
  <si>
    <t>Aglomeracje, które nie przekazały sprawozdania (imiennie)</t>
  </si>
  <si>
    <t>Imię i nazwisko, email oraz numer telefonu osoby tworzącej zbiorczą tabelę 
w Urzędzie Marszałkowskim</t>
  </si>
  <si>
    <t>gmina wiodąca w aglomeracji</t>
  </si>
  <si>
    <t>czy aglomeracja prowadzi ewidencję zbiorników bezodpływowych oraz przydomowych oczyszczalni ścieków</t>
  </si>
  <si>
    <t>TAK</t>
  </si>
  <si>
    <t>_</t>
  </si>
  <si>
    <t>Aglomeracja z 1 OŚ</t>
  </si>
  <si>
    <t>PLWM001</t>
  </si>
  <si>
    <t>Olsztyn</t>
  </si>
  <si>
    <t>WM</t>
  </si>
  <si>
    <t>Łyny i Węgorapy</t>
  </si>
  <si>
    <t>Pręgoła</t>
  </si>
  <si>
    <t>GM</t>
  </si>
  <si>
    <t>m Olsztyn, Barczewo, Stawiguda, Jonkowo,Purda, Gietrzwałd, Dywity</t>
  </si>
  <si>
    <t>47/2006</t>
  </si>
  <si>
    <t>BC</t>
  </si>
  <si>
    <t>PLWM0010</t>
  </si>
  <si>
    <t>"Łyna"</t>
  </si>
  <si>
    <t>ul. Leśna, 10-173 Olsztyn, tel. 89 535 53 86</t>
  </si>
  <si>
    <t>30.06.2015 r</t>
  </si>
  <si>
    <t>Pregoła</t>
  </si>
  <si>
    <t>Łyna</t>
  </si>
  <si>
    <t>non PUB1</t>
  </si>
  <si>
    <t>M</t>
  </si>
  <si>
    <t>brak danych</t>
  </si>
  <si>
    <t>nie dotyczy</t>
  </si>
  <si>
    <t>POIiŚ. PROW,EFRR</t>
  </si>
  <si>
    <t>środki prywatne</t>
  </si>
  <si>
    <t>1. Renowacja kolektora tłocznego z przepompowni P-10 w Kieźlinach do oczyszczalni ścieków  2. Modernizacja budynku sita Hubera  3. Wykonanie nowego rurociągu grawitacyjnego od komory osadowej do pompowni osadu surowego na oczyszczalni ścieków 4. Przebudowa sieci kanalizacji sanitarnej w ul. Sybiraków 5. Budowa punktu zlewu nieczystości na oczyszczalni ścieków 6. Remont konstrukcji żelbetowej jopuły ZKF-2 na oczyszczalni ścieków 7. Remont kanalizacji sanitarnej w ul. Dworcowej i ul. Jasnej</t>
  </si>
  <si>
    <t>1. 3,852 km; 3. 0,1 km; 4. 0,94 km; 7. 0,3 km</t>
  </si>
  <si>
    <t>Roman Gorczyca, r.gorczyca@um.elk.pl tel. 87-7326126</t>
  </si>
  <si>
    <t>PLWM003</t>
  </si>
  <si>
    <t>Ełk</t>
  </si>
  <si>
    <t>ełcki</t>
  </si>
  <si>
    <t>SW</t>
  </si>
  <si>
    <t>Wisła</t>
  </si>
  <si>
    <t>Gmina Miasto Ełk</t>
  </si>
  <si>
    <t>Gmina Miasto Ełk, Gmina Ełk</t>
  </si>
  <si>
    <t>13/2006</t>
  </si>
  <si>
    <t>nie</t>
  </si>
  <si>
    <t>PLWM0030</t>
  </si>
  <si>
    <t>Nowa Wieś Ełcka</t>
  </si>
  <si>
    <t>ul. Ełcka 30 tel. 87 619 74 15</t>
  </si>
  <si>
    <t>31.12.2018r.</t>
  </si>
  <si>
    <t>Narew</t>
  </si>
  <si>
    <t>Biebrza</t>
  </si>
  <si>
    <t>rzeka  Ełk</t>
  </si>
  <si>
    <t>PUB1</t>
  </si>
  <si>
    <t>kompostowanie</t>
  </si>
  <si>
    <t>przekształcone na nawóz organiczny</t>
  </si>
  <si>
    <t>PROW</t>
  </si>
  <si>
    <t>Beata Janowiak tel. 89 642 94 18</t>
  </si>
  <si>
    <t>PLWM004</t>
  </si>
  <si>
    <t>Ostróda</t>
  </si>
  <si>
    <t>DW</t>
  </si>
  <si>
    <t>GMW</t>
  </si>
  <si>
    <t>gmina miejska Ostróda, gmina Ostróda</t>
  </si>
  <si>
    <t xml:space="preserve">Uchwała Nr XXVII/540/13 Sejmiku Województwa Warmińsko-Mazurskiego z dnia 29 maja 2013r. </t>
  </si>
  <si>
    <t>tak</t>
  </si>
  <si>
    <t>PLWM0040</t>
  </si>
  <si>
    <t>Tyrowo</t>
  </si>
  <si>
    <t>TYROWO 104,                         14 - 100 Ostróda                tel.89 646 72 12</t>
  </si>
  <si>
    <t>28.12.2022r</t>
  </si>
  <si>
    <t xml:space="preserve">Wisła </t>
  </si>
  <si>
    <t>Drwęca</t>
  </si>
  <si>
    <t xml:space="preserve">kanał B zwany ciekem Samborowo </t>
  </si>
  <si>
    <t>PUB2</t>
  </si>
  <si>
    <t>MO</t>
  </si>
  <si>
    <t>fermentacja metanowa</t>
  </si>
  <si>
    <t>1.kanalizacja deszczowa Wałdowo, 2. kanalizacja deszczowa ul.Przygraniczna,  3. kanalizacja deszczowa ul. Usługowa, 4. kanalizacja deszczowa ul.Reja</t>
  </si>
  <si>
    <t>1. 0,4 km, 2. 0,15 km, 3.0,12 km, 4.0,65 km</t>
  </si>
  <si>
    <t>1.100%, 2.0%, 3.0%, 4.100%</t>
  </si>
  <si>
    <t>1.100%, 2. 0%, 3.0%, 4. nie dotyczy</t>
  </si>
  <si>
    <t xml:space="preserve">dotyczy kol.72 i 73  ścieki oczyszczone- wartośi pochodzą z przepływomierza  </t>
  </si>
  <si>
    <t>Karolina Górska, inwestycje2@aglomeracja.info.pl, tel. 502 573 254</t>
  </si>
  <si>
    <t>brak</t>
  </si>
  <si>
    <t>PLWM005</t>
  </si>
  <si>
    <t>Giżycko</t>
  </si>
  <si>
    <t>giżycki</t>
  </si>
  <si>
    <t>Miasto Giżycko</t>
  </si>
  <si>
    <t>Miasto Giżycko, Gmina Giżycko, Gmina Kruklanki, Gmina Miłki</t>
  </si>
  <si>
    <t>XXIX/559/09</t>
  </si>
  <si>
    <t>PLWM0050</t>
  </si>
  <si>
    <t>Bystry 25, 11-500 Giżycko; tel. 87 428-51-50</t>
  </si>
  <si>
    <t>31.12.2023</t>
  </si>
  <si>
    <t>-</t>
  </si>
  <si>
    <t>j. Niegocin</t>
  </si>
  <si>
    <t>Autotermiczna Termofilowa Stabilizacja Osadów (ATSO)</t>
  </si>
  <si>
    <t>1.Modernizacja Stacji Uzdatniania Wody w Miłkach; 2.Budowa sieci kanalizacji sanitarnej w miejscowości Kąp; 3.Budowa sieci kanalizacji sanitarnej w m. Grajwo; 4.Sieć wodociągowa Wilkasy - Zalesie; 5. Sieć kanalizacji sanitarnej w miejscowości Wrony Gmina Giżycko; 6.Przebudowa kolektora sanitarnejgo DN 400mm w ul. Kościuszki od ul. Wodociągowej do ul. Suwalskiej; 7.Rewitalizacja kanału ściekowego DN 800mm ze zmianą średnicy na DN 600 mm od ul. Batorego do ul. K.Jadwigi</t>
  </si>
  <si>
    <t>1.Budowa dwóch nadziemnych zbiorników retencyjnych, wykonanie nowych rurociągów technologicznych, rozbudowa istniejących zbiorników wód popłucznych, wymiana dwóch pomp głębinowych.2. Kanalizacja sanitarna: 1,72 km ; 3.Kanalizacja sanitarna: 0,637 km; 4.Sieć wodociągowa: 1,894 km; 5.Kanalizacja sanitarna: 0,415 km; 6.Przebudowa sieci kanalizacji sanitarnej: 0,449 km; 7.Przebudowa sieci kanalizacji sanitarnej: 0,671 km</t>
  </si>
  <si>
    <t>1.0%,2.0%, 3.0%, 4.100%; 5.100%, 6.100%, 7.100%</t>
  </si>
  <si>
    <t>1.100%,2.100%,3.100%, 4.100%, 5.100%, 6.100%,7. 100%</t>
  </si>
  <si>
    <t>1.0%, 2.0%;3. 0%, 4.100%, 5.100%, 6. nd, 7.nd</t>
  </si>
  <si>
    <t>kol. 88: modernizacja oczyszczalni ścieków polega na hermetyzacji i dezodoryzacji obiektów technologicznych i nie wpływa na jej przepustowość i gospodarkę osadami; kol. 38: Pomimo podłączenia znacznej ilości mieszkańców do sieci kanalizacyjnej, ilość mieszkańców korzystających zmieniła się nieznacznie na skutek spadku rzeczywistej liczby mieszkańców w aglomeracji. kol. 122: zadania w trakcie ubiegania się o rozszerzenie aktualnej umowy o dofinansowanie projektu Mazurski Masterplan Regulacja Gospodarki Wodno – Ściekowej w Gminach Regionu WJM – Aglomeracja Giżycko</t>
  </si>
  <si>
    <t>Izabela Dadoś, ekologia@ketrzyn.com.pl, tel. 897520584, Małgorzata Spicewicz, rrgg@gminaketrzyn.pl,              tel. 897513666</t>
  </si>
  <si>
    <t>PLWM006</t>
  </si>
  <si>
    <t>Aglomeracja Kętrzyn</t>
  </si>
  <si>
    <t>kętrzyński</t>
  </si>
  <si>
    <t xml:space="preserve"> Kętrzyn</t>
  </si>
  <si>
    <t>Gmina Kętrzyn, Gmina Miejska Kętrzyn</t>
  </si>
  <si>
    <t>32/2006</t>
  </si>
  <si>
    <t xml:space="preserve">2,74 netto miasto 2,74 netto gmina  </t>
  </si>
  <si>
    <t>3,29 netto miasto   3,61 netto gmina</t>
  </si>
  <si>
    <t>PLWM0060</t>
  </si>
  <si>
    <t>Kętrzyn</t>
  </si>
  <si>
    <t>Trzy Lipy k. Kętrzyna, 11-400 Kętrzyn, tel. 089-751-21-58</t>
  </si>
  <si>
    <t>Guber</t>
  </si>
  <si>
    <t>autotermiczna tlenowa stabilizacja osadów (ATSO)</t>
  </si>
  <si>
    <t>sieć kanalizacji sanitarnej ulic: Targowa-Bałtycka</t>
  </si>
  <si>
    <t>0,9km</t>
  </si>
  <si>
    <t>kol. Nr 38 - mieszkańcy podłączeni do istniejącej sieci; sprawozdanie złożone ze składowych miasta i gminy przez osobę sporządzającą sprawozdanie;</t>
  </si>
  <si>
    <t>AGNIESZKA MIJAS; amijas@umilawa.pl; tel.: 896490149 - Urząd Miasta Iławy</t>
  </si>
  <si>
    <t>PLWM007</t>
  </si>
  <si>
    <t>Miasto Iława</t>
  </si>
  <si>
    <t>Miasto Iława - całość oraz część Gminy Iława</t>
  </si>
  <si>
    <t>XXXV/678/09</t>
  </si>
  <si>
    <t>PLWM0070</t>
  </si>
  <si>
    <t>DZIARNY</t>
  </si>
  <si>
    <t>DZIARNY 14-200 IŁAWA 896485133</t>
  </si>
  <si>
    <t>31.12.2022</t>
  </si>
  <si>
    <t>rzeka Wisła</t>
  </si>
  <si>
    <t>rzeka Drwęca</t>
  </si>
  <si>
    <t>rzeka Iławka</t>
  </si>
  <si>
    <t>Stabilizacja beztlenowa . Słoneczna suszarnia osadów pościekowych</t>
  </si>
  <si>
    <t>Fundusz Spójności</t>
  </si>
  <si>
    <t xml:space="preserve">Komentarz do kol. 28 i 32:  wyjaśnienie w sprawie spadku długości sieci kanalizacji sanitarnej w porównaniu z latami ubiegłymi: Zaistniała sytuacja wynika z faktu, iż w roku 2013 przeprowadzona została w Iławskich Wodociągach Sp. z o.o. inwentaryzacja sieci kanalizacji sanitarnej, podczas której zweryfikowano długości, w wyniku czego okazało się, że stan faktyczny na koniec 2013 wynosi łącznie na terenie aglomeracji Iława 216,296 km. </t>
  </si>
  <si>
    <t>Albert Kilimann, albert.kilimann@um.szczytno.pl, tel. 89 624 72 53</t>
  </si>
  <si>
    <t>PLWM008</t>
  </si>
  <si>
    <t>SZCZYTNO</t>
  </si>
  <si>
    <t>szczycieński</t>
  </si>
  <si>
    <t>Gmina Miejska Szczytno</t>
  </si>
  <si>
    <t>56/2008</t>
  </si>
  <si>
    <t>4,02 brutto</t>
  </si>
  <si>
    <t>Opłata wliczona w cenę, o której mowa w kolumnie 44</t>
  </si>
  <si>
    <t>PLWM0080</t>
  </si>
  <si>
    <t>Nowe Gizewo 16/1, 12-100 Szczytno, tel. 89 6243937</t>
  </si>
  <si>
    <t>WISŁA</t>
  </si>
  <si>
    <t>31.03.2015r.</t>
  </si>
  <si>
    <t>Wapnowanie</t>
  </si>
  <si>
    <t>Kompleksowa modernizacja oczyszczalni ścieków</t>
  </si>
  <si>
    <t>Brak szczególowych ustaleń</t>
  </si>
  <si>
    <t>1) Gmina Miejska Szczytno realizuje projekt pn.: "Poprawa gospodarki ściekowej w aglomeracji Szczytno" Planowany termin zakończenia projektu 31.03.2015r.  2) W kolumnie 29 i 33 podano wartości zgodnie z aktualną inwentaryzacją sieci kanalizacyjnej.                                                                                                                     2) Podane wartości w kolumnach 64-73 dotyczą całego ładunku zanieczyszczeń jaki doprowadzany jest do oczyszczalni ścieków. Obecnie oczyszczalnia ścieków obsługuje równiez tereny nie wchodzące w skład aglomeracji. Podane ilości ścieków w kol. 72 i 73 podano na podstawie wskazań przepływomierza.  4) Gmina Miejska Szczytno oraz Gmina Szczytno przystąpiły do zmiany granic aglomeracji Szczytno.</t>
  </si>
  <si>
    <t>Tadeusz Majzner email tadeusz.majzner@gmail.com.pl, tel 605855868</t>
  </si>
  <si>
    <t>PLWM009</t>
  </si>
  <si>
    <t>Młynary</t>
  </si>
  <si>
    <t>elbląski</t>
  </si>
  <si>
    <t>MGMW</t>
  </si>
  <si>
    <t>XXIX/576/13</t>
  </si>
  <si>
    <t>3,62zł/m3 -bytowe,        4,8zł/m3- przemysłowe</t>
  </si>
  <si>
    <t>PLWM0090</t>
  </si>
  <si>
    <t>Młynary tel 55 2486610</t>
  </si>
  <si>
    <t>31.12.2017</t>
  </si>
  <si>
    <t>Bauda</t>
  </si>
  <si>
    <t>Gardyna</t>
  </si>
  <si>
    <t>rów nr RA</t>
  </si>
  <si>
    <t>600.0</t>
  </si>
  <si>
    <t>B</t>
  </si>
  <si>
    <t>RM</t>
  </si>
  <si>
    <t>zmniejszenie ładunku ścieków przemysłowych</t>
  </si>
  <si>
    <t>D-4 retencja powierzchniowa</t>
  </si>
  <si>
    <t>przekazane do kompostowania</t>
  </si>
  <si>
    <t>Rozbudowa oczyszczalni ścieków w Młynarach</t>
  </si>
  <si>
    <t>stawka wskazana w kol. 44 i 45 stanowi łączny koszt oczyszczania i transportu ścieków</t>
  </si>
  <si>
    <t>PLWM010</t>
  </si>
  <si>
    <t>Działdowo</t>
  </si>
  <si>
    <t>Gmina Miasto Działdowo</t>
  </si>
  <si>
    <t>Gmina Miasto Działdowo    Gmina Działdowo</t>
  </si>
  <si>
    <t>32/2007</t>
  </si>
  <si>
    <t xml:space="preserve">2,71 zł brutto w tym 8% VAT </t>
  </si>
  <si>
    <t>1,40 zł brutto w tym 8% VAT</t>
  </si>
  <si>
    <t>PLWM0100</t>
  </si>
  <si>
    <t>Działdowo ul. Księżodworska 93/A  tel. (23) 6972706</t>
  </si>
  <si>
    <t>25.01.2018</t>
  </si>
  <si>
    <t>Wkra</t>
  </si>
  <si>
    <t>Kanał Młyński</t>
  </si>
  <si>
    <t>nie występuje</t>
  </si>
  <si>
    <t>kompost</t>
  </si>
  <si>
    <t xml:space="preserve">Przedsiębiorstwo Gospodarki Komunalnej i Mieszkaniowej Sp. z o. o. w Działdowie wybudowało 30 metrów kanalizacji sanitarnej </t>
  </si>
  <si>
    <t>Jerzy Mikciński          pigs@dzialdowo.um.gov.pl                                           (23) 697 04 56</t>
  </si>
  <si>
    <t>Janusz Nogal, janusz.nogal@braniewo.pl, 55 644 01 06</t>
  </si>
  <si>
    <t>PLWM012</t>
  </si>
  <si>
    <t>Braniewo</t>
  </si>
  <si>
    <t>Gmina Miasta Braniewo</t>
  </si>
  <si>
    <t>Gmina Miasta Braniewo,     Gmina Braniewo</t>
  </si>
  <si>
    <t>18/2007 z dnia 27.06.2007 r.</t>
  </si>
  <si>
    <t>PLWM0120</t>
  </si>
  <si>
    <t>ul. Przemysłowa 26,                         14 - 500 Braniewo,           tel. 55 243 20 17</t>
  </si>
  <si>
    <t>29.06.2019 r.</t>
  </si>
  <si>
    <t>Rzeka Pasłęka</t>
  </si>
  <si>
    <t>brak środków finansowych</t>
  </si>
  <si>
    <t>mechaniczne odwadnianie</t>
  </si>
  <si>
    <t>Adaptacja i rozbudowa obiektów technologicznych oczyszczalni ścieków w Braniewie</t>
  </si>
  <si>
    <t>modernizacja procesów przeróbki osadów i skratek, stacja zlewcza</t>
  </si>
  <si>
    <t>Kol. 44 i 45 obejmuje koszt oczyszczenia i transportu</t>
  </si>
  <si>
    <t>Elżbieta Stupienko stupienko@bartoszyce.pl 89 76298-46</t>
  </si>
  <si>
    <t>PLWM013</t>
  </si>
  <si>
    <t>Bartoszyce</t>
  </si>
  <si>
    <t>bartoszycki</t>
  </si>
  <si>
    <t xml:space="preserve">Uchwała Nr XXVII/541/13 </t>
  </si>
  <si>
    <t>PWLM0130</t>
  </si>
  <si>
    <t>ul. Drzewna 3 11-200 Bartoszyce tel. 89 762 3753</t>
  </si>
  <si>
    <t>24.02.2022</t>
  </si>
  <si>
    <t>Rzeka Łyna</t>
  </si>
  <si>
    <t>stabilizacja symultaniczna, higienizacja wapnem</t>
  </si>
  <si>
    <t>do uprawy roślin nieprzeznaczonych do spożycia i do produkcji pasz</t>
  </si>
  <si>
    <t>RLM  mieszakńców dane GUS stan na dzień 30VI2013r., RLM  czasowo przebywjących dane GUS stan październik 2013r., budowa kolektora  w 2012r. ul. Jagiellończyka (300 m) - fi 600; budowa sieci ul. Sikorskiego i ul. Warmińska 100 m 2013r.</t>
  </si>
  <si>
    <t>Joanna Chudzik, architektura@biskupiec.pl, tel. 89 715 01 38</t>
  </si>
  <si>
    <t>PLWM014</t>
  </si>
  <si>
    <t>Biskupiec</t>
  </si>
  <si>
    <t>olsztyński</t>
  </si>
  <si>
    <t>XXXVII/734/10</t>
  </si>
  <si>
    <t>PLWM0140</t>
  </si>
  <si>
    <t>Rzeck gm.Biskupiec 0897151986</t>
  </si>
  <si>
    <t>rzeka Pregoła</t>
  </si>
  <si>
    <t>rzeka Łyna</t>
  </si>
  <si>
    <t>rzeka Wadąg</t>
  </si>
  <si>
    <t>rzeka Dymer</t>
  </si>
  <si>
    <t>odwadnianie, higienizacja</t>
  </si>
  <si>
    <t>1. stawka wskazana w kol. 44 i 45 stanowi łączny koszt oczyszczania i transportu scieków; 
2. kol.66 w nawiązaniu do kol. 89 inwestycja nie związana ze zmiana tego parametru;
3. kol. 73 wartość z licznika;
4. kol. 69 wydajność zgodna z pozwoleniem wodnoprawnym z dn. 31.12.2013 r. 
5. kol. 91 planowana modernizacja oczyszcalni uzależniona jest od uzyskania dofinansowania inwestycji ze środków POIiŚ</t>
  </si>
  <si>
    <t>Anna Rusak                          89 527-31-11 wew. 204</t>
  </si>
  <si>
    <t>Agnieszka Żejmo e-mail: srodowisko@lidzbarkwarminski.pl tel. 89 767 85 19</t>
  </si>
  <si>
    <t>PLWM015</t>
  </si>
  <si>
    <t>Lidzbark Warmiński</t>
  </si>
  <si>
    <t>lidzbarski</t>
  </si>
  <si>
    <t>Rozporządzenie Wojewody Warmińsko - Mazurskiego Nr 34/2006</t>
  </si>
  <si>
    <t>PLWM0150</t>
  </si>
  <si>
    <t>Miejska oczyszczalni ścieków w Lidzbarku Warmińskim</t>
  </si>
  <si>
    <t xml:space="preserve">ul. Kanałowa 26 11-100 Lidzbark Warmiński </t>
  </si>
  <si>
    <t>stabilizacja tlenowa, zagęszczenie osadu nadmiernego, odwadnianie na wirówce dekantacyjnej</t>
  </si>
  <si>
    <t>do uprawy roślin nieprzeznaczonych do spożycia i produkcji pasz</t>
  </si>
  <si>
    <t>POIiŚ</t>
  </si>
  <si>
    <t>Bank Gosppodarstwa Krajowego, Bank Pocztowy</t>
  </si>
  <si>
    <t xml:space="preserve">"KOMPLEKSOWE ROZWIĄZANIE GOSPODARKI WODNO-ŚCIEKOWEJ GMINY MIEJSKIEJLIDZBARK WARMIŃSKI" - Projekt realizowany w ramach Programu Operacyjnego Infrastruktura i Środowisko na lata 2007-2013 </t>
  </si>
  <si>
    <t>1. Zadanie 4.2 - Przebudowa odcinka sieci sanitarnej wraz z modernizacją istniejacej sieci kanalizacji deszczowej w rejonie ulic Zamkowej i Zielonej - zmodernizowanie kanalizacji sanitarnej 0,502 km, zmodernizowanie kanalizacji deszczowej 0,182 km, 2. Zadanie 6.2 - Budowa sieci kanalizacji sanitarnej i deszczowej w rejonie ulic Polna- Majowa wraz z modernizacją odpływu ścieków z ulic Astronomów, Warszawskiej, Polnej, Majowej i Rolnej- kanalizacja sanitarna 0,6 km, kanalizacja deszczowa 1,17 km, 3. Zadanie 10.3 - Budowa kanalizacji sanitarnej w ul. Nowej, Słowackiego oraz kanalizacji deszczowej w ul. Nowej - kanalizacja sanitarna 0,802 km, kanalizacja deszczowa 0,92 km, 4. Zadanie 10.4 - Budowa kanalizacji sanitarnej w ul. Konopnickiej- kanalizacja sanitarna 0,261 km, 5. Zadanie 10.7 - Budowa kanalizacji sanitarnej w ul. Pionierów- kanalizacja sanitarna 0,119 km , 5. Zadanie 10.9 - Budowa kanalizacji sanitarnej w ul. Wiślanej- kanalizacja sanitarna - 0,127 km, 6. Zadanie 10.10 - Modernizacja odpływu ścieków sanitarnych i deszczowych z rejonu ul. Bartoszyckiej- kanalizacja sanitarna 0,597 km, kanalizacji deszczowej 0,366 km.</t>
  </si>
  <si>
    <t>W związku z realizacją inwestycji pn "Kompleksowe rozwiązanie gospodarki wodno - ściekowej Gminy Miejskiej Lidzbark Warmiński" zweryfikowano dane dotyczące ilości mieszkańców korzystających ze zbiorników bezodpływowych. Obecnie z sieci kanalizacji sanitarnej korzysta 97,2% mieszkańców, a po zakończeniu inwestycji docelowo 98,3%.         Zmodernizowana oczyszczalnia ścieków została oddana w użytkowanie w roku 2013. Stawka opłaty 5,08 zł netto + 8% VAT wskazana w kolumnie 44 i 45 stanowi łączny koszt oczyszczania i transportu ścieków.</t>
  </si>
  <si>
    <t>Jolanta Rypina, gkm@mragowo.um.gov.pl, tel. 89/741-90-26.</t>
  </si>
  <si>
    <t>PLWM016</t>
  </si>
  <si>
    <t>Mrągowo</t>
  </si>
  <si>
    <t>mrągowski</t>
  </si>
  <si>
    <t>Gnina Miasto Mrągowo</t>
  </si>
  <si>
    <t>Gmina Miasto Mrągowo i Gmina Mrągowo</t>
  </si>
  <si>
    <t>Uchwała Sejmiku Województwa Nr XXVII/545/13</t>
  </si>
  <si>
    <t>PLWM0160</t>
  </si>
  <si>
    <t>Oczyszczalnia Ścieków w Polskiej Wsi k/Mrągowa</t>
  </si>
  <si>
    <t>11-700 Mrągowo, Polska Wieś 48, tel.89/7412437</t>
  </si>
  <si>
    <t>31.12.2014r.</t>
  </si>
  <si>
    <t>rów melioracyjny RD</t>
  </si>
  <si>
    <t>31.12.2014</t>
  </si>
  <si>
    <t>Mechaniczne odwodnienie, higienizacja wapnem palonym.</t>
  </si>
  <si>
    <t>Poprawa gospodarki osadowej</t>
  </si>
  <si>
    <t>Budowa słonecznych suszarni osadów</t>
  </si>
  <si>
    <t>Przemysław Drozd, pdrozd@olecko.eu, tel. 87-520-16-03</t>
  </si>
  <si>
    <t>PLWM017</t>
  </si>
  <si>
    <t>Olecko</t>
  </si>
  <si>
    <t>olecki</t>
  </si>
  <si>
    <t>XXVI/515/13</t>
  </si>
  <si>
    <t>PLWM0170</t>
  </si>
  <si>
    <t>ul. Rzemieślnicza, 602407380</t>
  </si>
  <si>
    <t>rzeka Lega</t>
  </si>
  <si>
    <t>osad stabilizowany, higienizowany i odwodniony</t>
  </si>
  <si>
    <t>rolnicze</t>
  </si>
  <si>
    <t>Dorota Kurpiewska dorota.kurpiewska@pisz.home.pl 
tel.: 087 424-12-46</t>
  </si>
  <si>
    <t>PLWM018</t>
  </si>
  <si>
    <t>Pisz</t>
  </si>
  <si>
    <t>piski</t>
  </si>
  <si>
    <t>XXIX/558/09</t>
  </si>
  <si>
    <t>PLWM0180</t>
  </si>
  <si>
    <t>Jagodne</t>
  </si>
  <si>
    <t>ul. Tęczowa 2, 
12-200 Pisz</t>
  </si>
  <si>
    <t>30.11.2021</t>
  </si>
  <si>
    <t>21.82833451</t>
  </si>
  <si>
    <t>53.61109625</t>
  </si>
  <si>
    <t>21.80666667</t>
  </si>
  <si>
    <t>53.60583333</t>
  </si>
  <si>
    <t>Pisa</t>
  </si>
  <si>
    <t>ATSO, prasa filtracyjna</t>
  </si>
  <si>
    <t>21.80576104</t>
  </si>
  <si>
    <t>53.63077231</t>
  </si>
  <si>
    <t>Opłata za 1m³ ścieków wynosi 5,14 zł bturro. Nie ma możliwości oszacowania kwot oddzielnie za oczyszczanie ścieków i za transport ścieków siecią kanalizacyjną</t>
  </si>
  <si>
    <t>Lucyna Migdał 662 610 989 milucy@wp.pl</t>
  </si>
  <si>
    <t>PLWM019</t>
  </si>
  <si>
    <t>Orzysz</t>
  </si>
  <si>
    <t>XXXI/616/13</t>
  </si>
  <si>
    <t>PLWM0190</t>
  </si>
  <si>
    <t>Mikosze II</t>
  </si>
  <si>
    <t>MikoszeII 12-250 Orzysz tel.874237958</t>
  </si>
  <si>
    <t>31.12.2017r.</t>
  </si>
  <si>
    <t>rów melioracji szczegółowej</t>
  </si>
  <si>
    <t>osady aerobowo ustabilizowane,odwodnione na prasie</t>
  </si>
  <si>
    <t>stawka wskazana w kolumnach 44 i 45 stanowi łączny koszt oczyszczania i transportu ścieków;   kol.72 i 73podane wartości to odczyty z przepływomierza</t>
  </si>
  <si>
    <t>Jarosław Draszek, j.draszek@nidzica.pl, tel. 89 625 07 46</t>
  </si>
  <si>
    <t>PLWM020</t>
  </si>
  <si>
    <t>Nidzica</t>
  </si>
  <si>
    <t>nidzicki</t>
  </si>
  <si>
    <t>IV/69/11</t>
  </si>
  <si>
    <t>PLWM0200</t>
  </si>
  <si>
    <t>oczyszczalnia ścieków w Tatarch</t>
  </si>
  <si>
    <t>Tatary 30, 13-100 Nidzica, tel. 89-625-31-43</t>
  </si>
  <si>
    <t>31.12.2021</t>
  </si>
  <si>
    <t>stawka wskazana w kolumnach 44 i 45 stanowi łączny koszt oczyszczania i transportu ścieków</t>
  </si>
  <si>
    <t>Anna Przybyszewska Urząd Miasta Lubawa    89 645 53 26                 Paweł Rytlewski PWIK Lubawa 89 645 22 43</t>
  </si>
  <si>
    <t>PLWM021</t>
  </si>
  <si>
    <t>LUBAWA</t>
  </si>
  <si>
    <t>37/2006</t>
  </si>
  <si>
    <t>PLWM0210</t>
  </si>
  <si>
    <t>LUBAWA            UL. TORUŃSKA 18  89 645 22 43</t>
  </si>
  <si>
    <t>2016r.</t>
  </si>
  <si>
    <t>DRWĘCA</t>
  </si>
  <si>
    <t xml:space="preserve">SŁONECZNA SUSZARNIA </t>
  </si>
  <si>
    <t xml:space="preserve">kol. 44 i 45 -stawka wskazana w kolumnach 44 i 45 stanowi łączny koszt oczyszczania i transportu ścieków;   kolumna 49 -% RLM korzystających z sieci kanalizacyjnej wynosi 110,5%, a rzeczywisty % korzystających z sieci kanalizacyjnej wynosi 98%  </t>
  </si>
  <si>
    <t xml:space="preserve">Roman Przewoźny
roman.przewozny@zuwdm.neostrada.pl
89 – 6161416
</t>
  </si>
  <si>
    <t>PLWM022</t>
  </si>
  <si>
    <t>Dobre Miasto</t>
  </si>
  <si>
    <t>17/2008</t>
  </si>
  <si>
    <t>PLWM0220</t>
  </si>
  <si>
    <t>Kosyń</t>
  </si>
  <si>
    <t>Zakład Usług Wodnych Sp. z o.o.
ul. Jeziorańska 18
11-040 Dobre Miasto
89 – 6161416</t>
  </si>
  <si>
    <t>odwadnianie na prasie
filtracyjnej, wapnowanie</t>
  </si>
  <si>
    <t>Jolanta Pawlak  (87) 427 19 66 Jan Michałowski (87) 427 54 35</t>
  </si>
  <si>
    <t>PLWM023</t>
  </si>
  <si>
    <t>Węgorzewo</t>
  </si>
  <si>
    <t xml:space="preserve">Węgorzewo </t>
  </si>
  <si>
    <t>Węgorzewo Pozezdrze</t>
  </si>
  <si>
    <t>XXIV/518/13</t>
  </si>
  <si>
    <t xml:space="preserve">Gmina Pozezdrze, będąca w aglomeracji prowadzi ewidencję zbiorników bezodpływowych oraz oczyszczalni przydomowych, natomiast Gmina Węgorzewo tylko ewidencję oczyszczalni przydomowych. </t>
  </si>
  <si>
    <t>PLWM0230</t>
  </si>
  <si>
    <t>ul. 11 Listopada 31 11-600 Węgorzewo tel. (87) 427 19 66</t>
  </si>
  <si>
    <t>Węgorapa</t>
  </si>
  <si>
    <t>1/stabilizacja tlenowa prowadzona symultanicznie 2/zagęszczanie grawitacyjne 3/odwadnianie mechaniczne i naturalne                       4/agrotechniczne przetwarzanie osadów na kompost osadowo-roślinny (proces wieloletni, prowadzony w specjalnych kwaterach ziemnych)</t>
  </si>
  <si>
    <t>środki prywatne i instytucji</t>
  </si>
  <si>
    <t xml:space="preserve">1. Rozbudowa i modernizacja oczyszczalni ścieków w Węgorzewie                  2. Budowa kanalizacji sanitarnej w Kolonii Rybackiej                            3. Budowa kanalizacji sanitarnej Trygort - Węgorzewo    </t>
  </si>
  <si>
    <t xml:space="preserve">1. 100%                                                    2. 100%                            3. 100%                        </t>
  </si>
  <si>
    <t xml:space="preserve">1. 100%                                                    2. 100%                                         3. 100%                        </t>
  </si>
  <si>
    <t xml:space="preserve">1. 100%                                                    2. 100%                                       3. 95%                        </t>
  </si>
  <si>
    <t>Jarosław Duchnowski jar@goldap.pl         tel. 87 615 60 21</t>
  </si>
  <si>
    <t>PLWM024</t>
  </si>
  <si>
    <t>Gołdap</t>
  </si>
  <si>
    <t>56/2005</t>
  </si>
  <si>
    <t>Istniejąca ewidencja zbiorników  bezodpływowych będzie aktualizowana. Część zbiorników jest przelewowych oraz nieszczelnych. Część mieszkańców  nie podała danych szczególnie z budynków przedwojennych i kilkudziesięcioletnich. Przydomowe oczyszczalnie dane ze starostwa powiatowego</t>
  </si>
  <si>
    <t>PLWM0240</t>
  </si>
  <si>
    <t>ul. Żeromskiego 61  19-500 Gołdap         tel.87 615 02 18</t>
  </si>
  <si>
    <t>rzeka Węgorapa</t>
  </si>
  <si>
    <t>rzeka Gołdapa</t>
  </si>
  <si>
    <t>Zagęszczanie wstępne w komorach zagęszczania, stabilizacja tlenowa w OKF, retencja powierzchniowa na poletkach osadowych, mechaniczne odwadnianie na prasie filtracyjnej</t>
  </si>
  <si>
    <t xml:space="preserve">Różnica między kol. 22 a sumą kol.23-25 wynika z tego, że część aglomeracji nie jest jeszcze podłączona do systemu kanalizacyjnego. Zachodzi także konieczność wykonania części kanalizacji aby umożliwić podłączenie do systemu kanalizacyjnego. Kol. 38 -podłączenie mieszkańców nastąpiło do istniejącej sieci kanalizacyjnej. Stawka podana w kol. 44 i 45 stanowi łączny koszt oczyszczania i transportu ścieków.  Kol. 105- wybudowana sieć została nieodpłatnie przekazana dla przedsiębiorstwa.   </t>
  </si>
  <si>
    <t>Katarzyna Jendernalik ochrona@zalewo.pl                89 758 83 77 wew. 26</t>
  </si>
  <si>
    <t>PLWM025</t>
  </si>
  <si>
    <t>Zalewo</t>
  </si>
  <si>
    <t>18/2008</t>
  </si>
  <si>
    <t>PLWM0250</t>
  </si>
  <si>
    <t>PÓŁWIEŚ</t>
  </si>
  <si>
    <t>PÓŁWIEŚ                    (89) 758 8097</t>
  </si>
  <si>
    <t>21.08.2023r.</t>
  </si>
  <si>
    <t>stabilizacja    odwadnianie higienizacja</t>
  </si>
  <si>
    <t>RPO WiM                   2007-2013</t>
  </si>
  <si>
    <t xml:space="preserve">Krzysdztof Kander, infrastruktura@susz.pl,                                       tel.  55 / 278 60 15                wew. 52.  </t>
  </si>
  <si>
    <t>PLWM027</t>
  </si>
  <si>
    <t>Susz</t>
  </si>
  <si>
    <t>30/2006</t>
  </si>
  <si>
    <t xml:space="preserve">Niepełna ewidencja zbiorników  bezodpływowych;   Ewidencja przydomowych oczyszczalni, tylko współfinansowanych przez gminę </t>
  </si>
  <si>
    <t>PLWM0270</t>
  </si>
  <si>
    <t>Oczyszczalnia ścieków w Suszu</t>
  </si>
  <si>
    <t>ul. Leśna dz. nr 96, 97. tel. (55)278                                                                        61 14.</t>
  </si>
  <si>
    <t>13.07.2017</t>
  </si>
  <si>
    <t>Nogat</t>
  </si>
  <si>
    <t>Liwa</t>
  </si>
  <si>
    <t>Rów melioracyjny 500 m</t>
  </si>
  <si>
    <t>składowanie na poletkach</t>
  </si>
  <si>
    <t>1. Budowa sieci kanalizacji sanitarnej z przyłączami w m. Dąbrówka                                                                                        2. Budowa sieci kanalizacji sanitarnej z przyłączami w m. Jawty Wlk.</t>
  </si>
  <si>
    <t>Zofia Szyburska, zofia.szyburska@interia.pl,tel 23 6541014,wew 39</t>
  </si>
  <si>
    <t>PLWM029</t>
  </si>
  <si>
    <t>Iłowo- Osada</t>
  </si>
  <si>
    <t>GW</t>
  </si>
  <si>
    <t>26/2005</t>
  </si>
  <si>
    <t>PLWM0290</t>
  </si>
  <si>
    <t>Iłowo- Osada, ul. Krzywa 42</t>
  </si>
  <si>
    <t>31.12.2015r</t>
  </si>
  <si>
    <t>Dwukolanka</t>
  </si>
  <si>
    <t>R</t>
  </si>
  <si>
    <t>odwodnienie</t>
  </si>
  <si>
    <t>Modernizacja i rozbudowa oczyszczalni ścieków w Iłowie- Osadzie</t>
  </si>
  <si>
    <t>720 m3/d</t>
  </si>
  <si>
    <t>Katarzyna Markowska; mk@umnowemiasto.pl, tel. 564729634</t>
  </si>
  <si>
    <t>PLWM030</t>
  </si>
  <si>
    <t>Nowe Miasto Lubawskie</t>
  </si>
  <si>
    <t>nowomiejski</t>
  </si>
  <si>
    <t>Gmina Miejska Nowe Miasto Lubawskie</t>
  </si>
  <si>
    <t>Miasto Nowe Miasto Lubawskie, część gminy Nowe Miasto Lubawskie miejscowości Mszanowo, Bratian i Pacółtowo</t>
  </si>
  <si>
    <t>XXXII/630/13</t>
  </si>
  <si>
    <t>Tak</t>
  </si>
  <si>
    <t>PLWM0300</t>
  </si>
  <si>
    <t>oczyszczalnia mechaniczno-biologiczna Nowe Miasto Lubawskie</t>
  </si>
  <si>
    <t>13-300 Nowe miasto Lubawskie ul. Szkolna 5d tel: 564742914</t>
  </si>
  <si>
    <t>31.05.2018</t>
  </si>
  <si>
    <t>zagęszczenie odwodnienie higienizacja wapnem</t>
  </si>
  <si>
    <t>Europejski Fundusz Rolny na rzecz Rozwoju Obszarów Wiejskich</t>
  </si>
  <si>
    <t>bank</t>
  </si>
  <si>
    <t>1.Budowa kanalizacji sanitarnej w rejonie ulicy Narutowicza w Nowym Mieście Lubawsim, 2.Budowa kanalizacji sanitarnej w rejonie ul. Kamionki w Nowym Mieście Lubawskim, 3. Budowa sieci kanalizacji sanitarnej w ulicach Słoneczna i Kornatki w Nowym Mieście Lubawskim</t>
  </si>
  <si>
    <t>sieć kanalizacji sanitarnej o długości : 1. 5300mb, 2. 1420 mb, 3. 4250 mb</t>
  </si>
  <si>
    <t>70%</t>
  </si>
  <si>
    <t>100%</t>
  </si>
  <si>
    <t>30%</t>
  </si>
  <si>
    <t>Ilona Makowiecka, ilona.makowiecka@ruciane-nida.pl,   tel. 87 425 44 38</t>
  </si>
  <si>
    <t>PLWM031</t>
  </si>
  <si>
    <t>Ruciane-Nida</t>
  </si>
  <si>
    <t>Ruciane-Nida, Piecki</t>
  </si>
  <si>
    <t>5/2007</t>
  </si>
  <si>
    <t>PLWM0310</t>
  </si>
  <si>
    <t xml:space="preserve"> ul. Leśna10                           12-220                          Ruciane-Nida               87 423 18 98</t>
  </si>
  <si>
    <t>30.04.2023</t>
  </si>
  <si>
    <t>Nidka</t>
  </si>
  <si>
    <t>odwadnianie i higienizacja</t>
  </si>
  <si>
    <t xml:space="preserve">1. Budowa sieci wodociągowej i kanalizacji sanitarnej na terenie miejscowości Ruciane-Nida; 2.  Budowa sieci wodociągowej i kanalizacji sanitarnej wraz z przyłączami w miejscowości Wojnowo na ternie gminy Ruciane-Nida </t>
  </si>
  <si>
    <t>1.wodociąg -535 mb kanalizacja - 400 mb przydomowe pompownie ścieków - 8 szt; 2.wodociąg - 660 mb kanalizacja - 900 mb</t>
  </si>
  <si>
    <t>1.100%, 2. 100%</t>
  </si>
  <si>
    <t>1.nie dotyczy,2. nie dotyczy</t>
  </si>
  <si>
    <t>kol. Nr 38 - w 2012 roku Gmina Ruciane-Nida zakończyła budowe sieci kanalizacyjnej w ramach MASTERPLAN. Część mieszkańców włączyła się do sieci juz w 2012 roku, jednak z uwagi na fakt, że sieć została oddana do użytku dopiero w IV kwartle 2012 r. oraz z powodu warunków atmosferycznych,  mieszkańcy zaczęli  włączać się do nowej sieci kanalizacyjnej dopiero w 2013 r. kol. Nr 45 - stawka wskazana w kolumnach 44 i 45 stanowi łączny koszt oczyszczania i transportu ścieków</t>
  </si>
  <si>
    <t>JOANNA LESZCZYŃSKA joannaleszczynska@orneta.pl; (55)22-10-230</t>
  </si>
  <si>
    <t>PLWM032</t>
  </si>
  <si>
    <t>Orneta</t>
  </si>
  <si>
    <t>ORNETA</t>
  </si>
  <si>
    <t>5/2008</t>
  </si>
  <si>
    <t>aktualizacja</t>
  </si>
  <si>
    <t>3,48 NETTO</t>
  </si>
  <si>
    <t>4,26 NETTO</t>
  </si>
  <si>
    <t>PLWM0320</t>
  </si>
  <si>
    <t>ORNETA                       UL. ELBLĄSKA                                (55) 242-13-93</t>
  </si>
  <si>
    <t>31.12.2018 r.</t>
  </si>
  <si>
    <t>2015-2016 (uzależnone od możliwości pozysaknia środków zewnętrzynych)</t>
  </si>
  <si>
    <t xml:space="preserve">brak środków finansowych </t>
  </si>
  <si>
    <t>prasowanie</t>
  </si>
  <si>
    <t xml:space="preserve">kol. 49 - %RLM koszystających z sieci kanalziacyjnej wyliczony wg wzoru wynosi 101,25, a rzeczywsity procent korzystających z kanazliacji to 86 %                                                        kol. 122-126 - posiadamy opracowaną dokumentację na budowe kanalizacji sanitarnej z m. Bogatyńskie-Karkajmy-kolektor tłoczny do Ornety z niewaznym pozwoleniem na budowę. Pozyskanie zewnętrzynych środków finansowych w nowym okresie programowania, na korzystych warunkach, może pozwoli na sporzadzenie (aktualizację) dokumentacji i budowę ww. kolektora oraz kloektora do m. Drwęczno. </t>
  </si>
  <si>
    <t>Zygmunt Stachlewski 089 359-27-47</t>
  </si>
  <si>
    <t>PLWM036</t>
  </si>
  <si>
    <t>Jeziorany</t>
  </si>
  <si>
    <t>17/2006</t>
  </si>
  <si>
    <t>tak - zbiorników</t>
  </si>
  <si>
    <t>PLWM0360</t>
  </si>
  <si>
    <t>Jeziorany 089-71-81-545</t>
  </si>
  <si>
    <t>31.08.2019</t>
  </si>
  <si>
    <t>rów melioracji szczeg.</t>
  </si>
  <si>
    <t>odwodnienie osadu przez prasę taśmową</t>
  </si>
  <si>
    <t>stawka z kol. 44 i 45 stanowi łączny koszt oczyszczania i transportu</t>
  </si>
  <si>
    <t>Agnieszka Krawczyk, tel 89 621 30 45 w. 21</t>
  </si>
  <si>
    <t>PLWM037</t>
  </si>
  <si>
    <t>JEDWABNO</t>
  </si>
  <si>
    <t>3/2006</t>
  </si>
  <si>
    <t xml:space="preserve">4,65 – Wskazana stawka w kol 44 stanowi koszt oczyszczania ścieków </t>
  </si>
  <si>
    <t>4,65 - Wskazana stawka w kol 45 stanowi koszt dowożonych ścieków do oczyszczalni ścieków w Jedwabnie</t>
  </si>
  <si>
    <t>PLWM0370</t>
  </si>
  <si>
    <t>DZ. NR EWIDENCYJNY 362/2, OBRĘB JEDWABNO, TEL. 89 621 31 69</t>
  </si>
  <si>
    <t>29.04.2018 r.</t>
  </si>
  <si>
    <t>odwadnianie osadu w workach ze specjalnego tworzywa hydrofobowego za pomocą urządzenia typu DRAIMAD</t>
  </si>
  <si>
    <t>Barbara Kuźmicka-Rogala 87 4219071, Zbigniew Ponichtera 87 4216619</t>
  </si>
  <si>
    <t>PLWM038</t>
  </si>
  <si>
    <t>Mikołajki</t>
  </si>
  <si>
    <t>33/2006</t>
  </si>
  <si>
    <t>PLWM0380</t>
  </si>
  <si>
    <t>Mikołajki, ul. Dąbrowskiego 7, 87 4216588</t>
  </si>
  <si>
    <t>31.12.2015r.</t>
  </si>
  <si>
    <t>Jezioro Tałty</t>
  </si>
  <si>
    <t>prasowanie, higienizacja wapnem</t>
  </si>
  <si>
    <t>wywóz na składowisko w Mażanachk. Kętrzyna</t>
  </si>
  <si>
    <t>Gospodarka osadowa na oczyszczalni ścieków</t>
  </si>
  <si>
    <t>projekt budowalany z realizacją</t>
  </si>
  <si>
    <t>Maria Leszczyńska, przyroda@ugreszel.pl, 89 755 39 11</t>
  </si>
  <si>
    <t>PLWM040</t>
  </si>
  <si>
    <t>Reszel</t>
  </si>
  <si>
    <t>16/2006   (Dz.urz. Woj. Warm.-Maz. Nr 39 poz.785)</t>
  </si>
  <si>
    <t>PLWM0400</t>
  </si>
  <si>
    <t>Oczyszczalnia Ścieków PWiK Sp. zo.o. Reszel</t>
  </si>
  <si>
    <t>ul.Rataja 4                 11-440 Reszel         TEL. 897550441</t>
  </si>
  <si>
    <t>2015 r.</t>
  </si>
  <si>
    <t>rzeka Guber</t>
  </si>
  <si>
    <t>rzeka Sajna</t>
  </si>
  <si>
    <t>b.d</t>
  </si>
  <si>
    <t>wirowanie osadu</t>
  </si>
  <si>
    <t>Europejski Fundusz Rozwoju Regionalnego RPO Warmia i Mazury</t>
  </si>
  <si>
    <t>Stanisław Majchrzyk st.majchrzyk@wp.pl (55) 231 61 21</t>
  </si>
  <si>
    <t>PLWM042</t>
  </si>
  <si>
    <t xml:space="preserve">Tolkmicko </t>
  </si>
  <si>
    <t>Tolkmicko</t>
  </si>
  <si>
    <t>57/2005</t>
  </si>
  <si>
    <t>PLWM0420</t>
  </si>
  <si>
    <t>82-340  Tolkmicko, ul. Do Wałów 1 , (55)2316242</t>
  </si>
  <si>
    <t>31.03.2017r</t>
  </si>
  <si>
    <t>Zalew Wiślany</t>
  </si>
  <si>
    <t>rz. Grabianka</t>
  </si>
  <si>
    <t>metoda hydrofitowa</t>
  </si>
  <si>
    <t>Pogram Współpracy Transgranicznej Litwa- Polska - Federacja Rosyjska</t>
  </si>
  <si>
    <t xml:space="preserve">1. Kolumna 22 - brak danych co do obsługi niektórych mieszkanców aglomeracji; 2. Kolumna 45 - stawka wskazana w kolumnach 44 i 45 stanowi łączny koszt oczyszczania i transportu ścieków; 3. Kolumna 70 - oczyszczalnia przyjmuje większy ładunek niż ten na który jest zaprojektowana; 4. Kolumna 103,105 - wszystko jest w porzadku, środki z 2013 roku nie dublują się ze środkami z roku 2012. 5.Kolumna 49: % RLM korzystających z sieci wyliczony ze wzoru – 155%; </t>
  </si>
  <si>
    <t>Franciszek Kuleszo                    89 7540545</t>
  </si>
  <si>
    <t>PLWM044</t>
  </si>
  <si>
    <t>Korsze</t>
  </si>
  <si>
    <t>17/2005</t>
  </si>
  <si>
    <t>PLWM0440</t>
  </si>
  <si>
    <t>Korsze ul.Przemysłowa 6 tel. 897540834</t>
  </si>
  <si>
    <t>30.06.2015</t>
  </si>
  <si>
    <t>Korszynianka</t>
  </si>
  <si>
    <t>budowa kanalizacji sanitarnej dla pólnocnej części Korsz</t>
  </si>
  <si>
    <t>6,29 km</t>
  </si>
  <si>
    <t>Kol.Nr 22 - suma kolumn 23 -25 różnica stanowi niekontrolowane odprowadzanie ścieków do środowiska; Kol. Nr 38 - podłączenie do sieci istniejącej; Kol. Nr 126 - wniosek o wydanie pozwolenia na budowę złożono w 2014 r.</t>
  </si>
  <si>
    <t>Roman Szewczyk rts@gminaostroda.pl</t>
  </si>
  <si>
    <t>PLWM045</t>
  </si>
  <si>
    <t>Samborowo</t>
  </si>
  <si>
    <t>Gmina Wiejska    Ostróda</t>
  </si>
  <si>
    <t>Gmina Wiejska Ostróda</t>
  </si>
  <si>
    <t>5/2006</t>
  </si>
  <si>
    <t>Nie prowadzi się alokacji kosztów związanych                  z oczyszczeniem ścieków</t>
  </si>
  <si>
    <t>Nie prowadzi się alokacji kosztów związanych             z transportem ścieków</t>
  </si>
  <si>
    <t>PLWM0450</t>
  </si>
  <si>
    <t>31 grudnia 2014r.</t>
  </si>
  <si>
    <t>kanał B</t>
  </si>
  <si>
    <t>osad nadnierny wywożony do miejskiej oczyszczalni                 w Tyrowie</t>
  </si>
  <si>
    <t xml:space="preserve">1. 50%                       2. 100 % </t>
  </si>
  <si>
    <t>1. Nie dotyczy                   2. 100 %</t>
  </si>
  <si>
    <t>1. 0 %                       2. 100 %</t>
  </si>
  <si>
    <t>- kol. 38 wykazano ilość osób podłączoną do istniejącej sieci, - kol. 41 wykazano ilość ścieków, którą wywozi się wozami asenizacyjnymi do punktu zlewczego przy oczyszczalni w Tyrowie, -kol. 103 i 105 DV6wykazanokoszty poniesione na budowę sieci, która nie została przekazana do eksploatacji.</t>
  </si>
  <si>
    <t>Krystyna Maciulewicz k.maciulewicz@gorowoilaweckie.pl tel.89 7627021</t>
  </si>
  <si>
    <t>PLWM046</t>
  </si>
  <si>
    <t>Górowo Iławeckie</t>
  </si>
  <si>
    <t>55/2005</t>
  </si>
  <si>
    <t>PLWM0460</t>
  </si>
  <si>
    <t>Miejska oczyszczalnia ścieków w Górowie Iławeckim</t>
  </si>
  <si>
    <t>ul. Olsztyńska tel.668360345</t>
  </si>
  <si>
    <t>31.11.2014 r.</t>
  </si>
  <si>
    <t>Elma</t>
  </si>
  <si>
    <t>Młynówka</t>
  </si>
  <si>
    <t>Retencja powierzchniowa (umieszczanie na lagunach)</t>
  </si>
  <si>
    <t>Blisko 100% aglomeracji korzysta z sieci kanalizacji sanitarnej</t>
  </si>
  <si>
    <t>Jarosław Świniarski tel. (023) 6966069</t>
  </si>
  <si>
    <t>PLWM048</t>
  </si>
  <si>
    <t>Rybno</t>
  </si>
  <si>
    <t>Uchwała Nr XXVI/516/13 Sejmiku Woj. Warm.-Mazur.z 23.04.2013 r.</t>
  </si>
  <si>
    <t>PLWM0480</t>
  </si>
  <si>
    <t>Rybno 13-220, ul.Zarybińska 9, (023 6966483)</t>
  </si>
  <si>
    <t>16.08.2022 r.</t>
  </si>
  <si>
    <t>Wel</t>
  </si>
  <si>
    <t>Rów melioracyjny</t>
  </si>
  <si>
    <t xml:space="preserve"> nie dotyczy</t>
  </si>
  <si>
    <t>Brak</t>
  </si>
  <si>
    <t>Rozbudowa i modernizacja kanalizacji  w Rybnie</t>
  </si>
  <si>
    <t>Rozbudowa kanalizacji sanitarnej dł. ok. 700 m, oraz  modernizacja 9 szt. Przepompowni ścieków w Rybnie</t>
  </si>
  <si>
    <t>Wykonany program funkcjonalno użytkowy – co stanowi  30 %   posiadanej dokumentacji projektowej</t>
  </si>
  <si>
    <t>Gmina Rybno w latach 2012 – 2013- 2014 prowadziła rozbudowę kanalizacji sanitarnej do miejscowości Żabiny i Koszelewy poza granicami objętymi aglomerację Rybno. Jednakże ścieki będą doprowadzone do oczyszczalni ścieków w Rybnie. Dlatego też Gmina Rybno wystąpi z wnioskiem w kwietniu 2014 r. Do Sejmiku Województwa warm. - Mazur.o zmianę granic aglomeracji Rybno, które obejmą w/w skanalizowane miejscowośći. Kol. Nr 28 i 29 – różnica długości sieci w porównaniu do lat ubiegłych została spowodowana zmianą aglomeracji Rybno. Kol. Nr 38 – nastąpiło podłączenie 30 mieszkańców do istniejacej sieci kanalizacyjnej.</t>
  </si>
  <si>
    <t>Justyna Kowalczyk, email: srodowisko@milakowo.eu tel. (89) 7578345</t>
  </si>
  <si>
    <t>PLWM049</t>
  </si>
  <si>
    <t>Miłakowo</t>
  </si>
  <si>
    <t>ostródzki</t>
  </si>
  <si>
    <t>28/2006</t>
  </si>
  <si>
    <t>brak możliwości oszacowania kwoty, wyjaśnienie kolumna 127</t>
  </si>
  <si>
    <t>PLWM0490</t>
  </si>
  <si>
    <t>Oczyszczalnia ścieków w Miłakowie</t>
  </si>
  <si>
    <t>14-310 Miłakowo, ul. Mazowiecka, tel. (89) 7587189</t>
  </si>
  <si>
    <t>2020 rok</t>
  </si>
  <si>
    <t>rzeka Pasłęka</t>
  </si>
  <si>
    <t>rzeka Miłakówka</t>
  </si>
  <si>
    <t>składowanie</t>
  </si>
  <si>
    <t>Nie przewiduje się inwestycji w zakresie zagospodarowania osadu</t>
  </si>
  <si>
    <t>Szychowski Marek mszychowski@gminabiskupiec.pl 56)4747977</t>
  </si>
  <si>
    <t>PLWM050</t>
  </si>
  <si>
    <t>Uchwała Nr XXXII/629/09 Sejmiku Woj.. WM z dnia 25.08.2009r.</t>
  </si>
  <si>
    <t>PLWM0500</t>
  </si>
  <si>
    <t>Fitowo tel. 662 194 690</t>
  </si>
  <si>
    <t>17.07.2023</t>
  </si>
  <si>
    <t>rzeka Osa</t>
  </si>
  <si>
    <t>mechaniczne odwadnianie osadu i higienizacja wapnem</t>
  </si>
  <si>
    <t>1.Budowa odcinka sieci kanalizacji sanitarnej wraz z przepompownią oraz odcinka sieci wodociągowej w msc. Krotoszyny; 2.Budowa odcinka kanalizacji sanitarnej oraz odcinka sieci wodociagowej w msc. Biskupiec</t>
  </si>
  <si>
    <t>1. 513m sieci kanalizacyjnej, 493,5m sieci wodociagowej; 2.911m sieci kanalizacyjnej, 883m sieci wodociągowej</t>
  </si>
  <si>
    <t>1. 100%;                        2. 100%</t>
  </si>
  <si>
    <t>1. 0%; 2.0%;</t>
  </si>
  <si>
    <t>kol.38 na terenie aglomeracji zostało przyłączonych do sieci kanalizacyjnej ok.200 osób w wyniku wybudowania sieci kanalizacyjnej oraz ok.20 osób indywidualnie bez ponoszenia nakładów z budżetu gminy; kol. 44 i 45 stawka wskazana stanowi łączny koszt oczyszania ścieków i transportu; kol. 69 zmiana z poprzednim stanem wynikająca z powielania błędu z poprzednich sprawozdań; kol.70 brak pomiarów ścieków dopływających do oczyszczalni; kol. 71  wartość szacunkowa wszystkie ścieki z aglomeracji dopływają do oczyszczalni</t>
  </si>
  <si>
    <t>Marek Hajko, m.hajko@piecki.com.pl (89) 7421166</t>
  </si>
  <si>
    <t>PLWM051</t>
  </si>
  <si>
    <t>Piecki</t>
  </si>
  <si>
    <t>XXXIX/778/10</t>
  </si>
  <si>
    <t>PLWM0510</t>
  </si>
  <si>
    <t>Piecki (89) 7421052</t>
  </si>
  <si>
    <t>31.12.2020</t>
  </si>
  <si>
    <t>Dajna</t>
  </si>
  <si>
    <t>odwodnienie zagęszczonego grawitacyjnie osadu na prasie a następnie wapnowaie w celu pełnej stabilizacji i higienizacji</t>
  </si>
  <si>
    <t xml:space="preserve">kol. 18 - mieszkańcy podłączeni do istneijącej sieci;  kol.45- brak możliwości oszacowania kosztów przesyłu, kol. 44 zawiera kwotę brutto jaką obciażani są dostawcy ścieków,       kol. 50 - przewiduje  się  zmianę  w 2014r  granic  aglomeracji </t>
  </si>
  <si>
    <t>Cezary Pinkowski tel. 501268114</t>
  </si>
  <si>
    <t>PLWM052</t>
  </si>
  <si>
    <t>Pasym</t>
  </si>
  <si>
    <t>15/2008</t>
  </si>
  <si>
    <t>PLWM0520</t>
  </si>
  <si>
    <t>12-130 Pasym,   Tel. 89  6212168</t>
  </si>
  <si>
    <t>06.01.2020r</t>
  </si>
  <si>
    <t>do ziemi</t>
  </si>
  <si>
    <t>sezonowanie</t>
  </si>
  <si>
    <t>Kol. 44 i 45 kwoty łączne oczyszczania i transportu ścieków; Kol. 94 ilość osadó powstała w 2013r, kol. 99 suma osadów zgromadzona na terenie oczyszczalni z poprzednich lat.</t>
  </si>
  <si>
    <t>Bożena Milan gospodrka.komunalna@pieniezno.pl tel.55 237 4670</t>
  </si>
  <si>
    <t>PLWM053</t>
  </si>
  <si>
    <t>Pieniężno</t>
  </si>
  <si>
    <t>braniewski</t>
  </si>
  <si>
    <t>29/2006</t>
  </si>
  <si>
    <t>gmina jest w trakcie tworzenia ewidencji</t>
  </si>
  <si>
    <t>4,3 zł netto wynosi stawka  za odprowadzenie ścieków, kwota nie wyodrębniono kwoty za oczyszczanie ścieków</t>
  </si>
  <si>
    <t>4,3 zł netto wynosi stawka za odprowadzenie ścieków. Nie wyodrębniono kwoty za transpotr scieków siecią kanalizacyjną.</t>
  </si>
  <si>
    <t>PLWM0530</t>
  </si>
  <si>
    <t>ul. Mickiewicza 14-520 Pieniężno tel. 55 243 6054</t>
  </si>
  <si>
    <t>04.11.2014r.</t>
  </si>
  <si>
    <t>ZalewWiślany</t>
  </si>
  <si>
    <t>rzeka Wałsza</t>
  </si>
  <si>
    <t>odfiltrowanie osuszanie</t>
  </si>
  <si>
    <t xml:space="preserve">rekultywacja składowiska odpadów </t>
  </si>
  <si>
    <t>dot. kol. 22-24 różnica 795 osób wynika z faktu, że część osób w aglomeracji nie jest wyposażona w systemy indywidualne, nie jest obsługiwana przez tabor asenizaacyjny ani nie ma mozliwości podłączenia do zbiorczego systemu kanalizacyjnego. Aglomeracja w trakcie zmiany. "kol. 49 (% RLM wyliczony ze wzoru wynosi 169,9%, a rzeczywisty procent korzystających z sieci 92% (wyliczono na podstawie danych do wniosku o zmianę aglomeracji)</t>
  </si>
  <si>
    <t>MIROSŁAW BARANOWSKI (023) 6970751</t>
  </si>
  <si>
    <t>PLWM054</t>
  </si>
  <si>
    <t>21/2006</t>
  </si>
  <si>
    <t>PLWM0540</t>
  </si>
  <si>
    <t>13-214 UZDOWO (023) 6965069</t>
  </si>
  <si>
    <t>31.03.2014</t>
  </si>
  <si>
    <t>WEL</t>
  </si>
  <si>
    <t>RÓW MELIORACYJNY R-D</t>
  </si>
  <si>
    <t>odwadnianie-stabilizacja</t>
  </si>
  <si>
    <t>BUDOWA SIECI KANALIZACYJNEJ TURZA WIELKA-UZDOWO</t>
  </si>
  <si>
    <t>Dokumentacja na budowę sieci kanalizacji sanitarnej Turza Wielka – Uzdowo (zlecono wykonanie dokumentacji)</t>
  </si>
  <si>
    <t>Dotyczy kolumny 22 : w miejscowości Kramarzewo (której mieszkańcy do 2010r. obsługiwani byli przez tabor asenizacyjny) została wybudowana lokalna oczyszczalnia ścieków oraz 2,2 km sieci kanalizacyjnej, w związku z czym mieszkańcy tej miejscowości korzystają obecnie z systemu kanalizacyjnego. Oczyszczalnia w Kramarzewie nie jest ujeta w KPOŚK. Dotyczy kolumny 38:w związku ze złymi warunkami atmosferycznym (zamarznięty grunt) i brakiem zasilania przepompowni w energię elektryczną nie wykonano przyłączy do istniejących budynków. W chwili obecnej trwają prace przyłączeniowe. Dotyczy kolumny 49: %RLM korzystających z sieci wyliczony ze wzoru – 205,3%</t>
  </si>
  <si>
    <t>Aleksander Szczepański, tel. 874293960, inwestycje@miastoryn.pl</t>
  </si>
  <si>
    <t>PLWM055</t>
  </si>
  <si>
    <t>UCHAWŁA NR XLI/802/10</t>
  </si>
  <si>
    <t>PLWM0550</t>
  </si>
  <si>
    <t>RYN przy drodze nr 59 (kierunek Mrągowo) tel. 874218543</t>
  </si>
  <si>
    <t>30.07.2020 r.</t>
  </si>
  <si>
    <t>PROW 2007-2013</t>
  </si>
  <si>
    <t>Roman Nowakowski, drogi@prostki.pl. 87 6112860</t>
  </si>
  <si>
    <t>PLWM056</t>
  </si>
  <si>
    <t>UCHWAŁA XXVII/539/13 SEJMIKU WOJEWÓDZTAWA WARMIŃSKO-MAZURSKIEGO Z DNIA29 MAJA 2013</t>
  </si>
  <si>
    <t>PLWM0560</t>
  </si>
  <si>
    <t>Prostki</t>
  </si>
  <si>
    <t>19-335 Prostki                ul. 1 Maja 12E                                   87 6112294</t>
  </si>
  <si>
    <t>01.01.2021</t>
  </si>
  <si>
    <t>Rowem melioracyjnycm do rzeki Ełk</t>
  </si>
  <si>
    <t>odwirowanie</t>
  </si>
  <si>
    <t>RPO</t>
  </si>
  <si>
    <t>Pożyczka WFOŚiGW</t>
  </si>
  <si>
    <t>Kolumna 44, 45 - nie ma wydzielonych kosztów transportu ścieków siecią kanalizacyjną.</t>
  </si>
  <si>
    <t>Jolanta Górska            tel. 89 62 32 064, info@swietajno.ug.gov.pl</t>
  </si>
  <si>
    <t>PLWM057</t>
  </si>
  <si>
    <t>Spychowo</t>
  </si>
  <si>
    <t>Świętajno</t>
  </si>
  <si>
    <t>36/2006</t>
  </si>
  <si>
    <t>PLWM0570</t>
  </si>
  <si>
    <t>Oczyszczalnia ścieków w Spychowie</t>
  </si>
  <si>
    <t>12 - 150 Spychowo</t>
  </si>
  <si>
    <t>31.03.2014 r.</t>
  </si>
  <si>
    <t>Rzeka Spychowska Struga dopływ jeziora Zdróżno</t>
  </si>
  <si>
    <t>Rów melioracyjny P-1 w km 1+200</t>
  </si>
  <si>
    <t>nie dotycz</t>
  </si>
  <si>
    <t>stabilizacja tlenowa</t>
  </si>
  <si>
    <t>kol. 28,29, 32 i 33 - w związku z trwającymi przygotowaniami do zmiany granic Aglomeracji Spychowo, poddano weryfikacji wybudowane sieci kanalizacji sanitarnej, dzieląc je na sieć grawitacyjną i tłoczną. Przy opracowaniu tych danych ujawnił się błąd polegający na przyjeciu całej wybudowanej przed 2007 r. sieci, jako sieć kanalizacji grawitacyjnej, gdzie w tych długościach znajdowała się również sieć tłoczna, która dodatkowo była dublowana na niektórych odcinkach sieci (tzn. kolektor zastepczy biegnący (wybudowany) przy kolektorze przesyłowym (głównym) wliczany był także do ogólnej długości sieci. Obecnie weliminowano kolektory zastepcze z ogólnej długości sieci, kol. 41 - ścieki z taboru asenizacyjnego z Aglomeracji Spychowo dostarczane są do oczyszczalni ścieków w Świętajnie, kol. 44 i 45 - stawki wykazane w tych kolumnach stanowią łączny koszt oczyszczania i transportu ścieków, kol. 88 i 89 - planujemy odbiór inwestycji realizowanej w 2013 r. (rodzaj inwestycji -R), w chwili obecnej nie mamy innych planów inwestycyjnych, kol. 104 i 108 - w dokumentacji projektowej uwzgledniliśmy również koszty związane z dokumentacja powykonawczą oraz inwentaryzacją geodezyjną, kol. 105 - są to koszty poniesnione w 2013 r. na budowe sieci, której odbiór planujemy w bierzącym roku (2014 r.)</t>
  </si>
  <si>
    <t>Janusz Rumiński 89/6218106 
wew. 37</t>
  </si>
  <si>
    <t>PLWM059</t>
  </si>
  <si>
    <t>Wielbark</t>
  </si>
  <si>
    <t>48/2005</t>
  </si>
  <si>
    <t>PLWM0590</t>
  </si>
  <si>
    <t>ul. Nowowiejskiego
89/6218293</t>
  </si>
  <si>
    <t>12-2014</t>
  </si>
  <si>
    <t>rzeka Omulew</t>
  </si>
  <si>
    <t>podpisano aneks z PROW wydłużający termin zakończenia inwestycji do 2014 roku</t>
  </si>
  <si>
    <t>DRAIMAD</t>
  </si>
  <si>
    <t>R10</t>
  </si>
  <si>
    <t>III etap kanalizacji w miejscowości Wielbark</t>
  </si>
  <si>
    <t>ok. 10km</t>
  </si>
  <si>
    <t>III etap kanalizacji 
przygotowanie lata 2015-2016
realizacja lata 2016-2017</t>
  </si>
  <si>
    <t xml:space="preserve">Adrian Porydzaj , a.porydzaj@bisztynek.pl
tel. 89 521 64 15
</t>
  </si>
  <si>
    <t>PLWM061</t>
  </si>
  <si>
    <t>Bisztynek</t>
  </si>
  <si>
    <t>31/2005</t>
  </si>
  <si>
    <t>PLWM0610</t>
  </si>
  <si>
    <t>Bisztynek-Kolonia</t>
  </si>
  <si>
    <t>Oczyszczalnia Ścieków Bisztynek-Kolonia, 11-230 Bisztynek, tel. (089) 718 82 71</t>
  </si>
  <si>
    <t>30.03.2018 r.</t>
  </si>
  <si>
    <t xml:space="preserve">kol. 71 - % RLM obsługiwanych przez oczyszczalnię obliczony z wzoru - 103,89%
kol. 45 - opłata za 1m3 transportu ścieków jest wliczona w opłatę za 1m3 oczyszczania ścieków.
</t>
  </si>
  <si>
    <t>STEFAN PIŁAT  502425055</t>
  </si>
  <si>
    <t>PLWM062</t>
  </si>
  <si>
    <t>31/2006</t>
  </si>
  <si>
    <t>PLWM0620</t>
  </si>
  <si>
    <t>Stawiguda</t>
  </si>
  <si>
    <t>11-034 Stawiguda ul.Łąkowa 895126389</t>
  </si>
  <si>
    <t>budżet państwa</t>
  </si>
  <si>
    <t>PLWM064</t>
  </si>
  <si>
    <t>Uzdowo</t>
  </si>
  <si>
    <t>Jerzy Woziński tel. 89 761 35 38 e-mail: grunty@sepopol.pl</t>
  </si>
  <si>
    <t>PLWM065</t>
  </si>
  <si>
    <t>Sępopol</t>
  </si>
  <si>
    <t>Uchwała Nr XXV/504/13 Sejmiku Województwa Warm.-Maz.z dnia 19 marca 2013 r.</t>
  </si>
  <si>
    <t>PLWM0650</t>
  </si>
  <si>
    <t>11-210 Sępopol ul. Lipowa b/n 89 761 35 90</t>
  </si>
  <si>
    <t>od 07.08.2009 do 30.12.2019</t>
  </si>
  <si>
    <t>Stabilizacja osadu poprzez odwodnienie</t>
  </si>
  <si>
    <t>Rozbudowa zbiorczej sieci kanalizacyjnej dla m. Sępopola</t>
  </si>
  <si>
    <t>Zbiorcza sieć kanalizacyjna, Przepompownie ścieków. .</t>
  </si>
  <si>
    <t>Stawka wskazana w kolumnach 44 i 45 stanowi łączny koszt oczyszczenia i transportu scieków; Kol. 84--87 -nie są wymagane w pozwoleniu wodnoprawnym..</t>
  </si>
  <si>
    <t>Andrzej Malinowski, tel. 87-5238279(w.36)</t>
  </si>
  <si>
    <t>PLWM067</t>
  </si>
  <si>
    <t>Kowale Oleckie</t>
  </si>
  <si>
    <t>39/2006</t>
  </si>
  <si>
    <t>PLWM0670</t>
  </si>
  <si>
    <t>Kowale Oleckie, ul. Sportowa , tel. 87-52382(w.36)</t>
  </si>
  <si>
    <t>22.11.2022</t>
  </si>
  <si>
    <t xml:space="preserve">Pregoła </t>
  </si>
  <si>
    <t>Gołdapa</t>
  </si>
  <si>
    <t>rz. Jarka</t>
  </si>
  <si>
    <t>filtracja na prasie taśmowej</t>
  </si>
  <si>
    <t>rekultywacja wysypiska</t>
  </si>
  <si>
    <t>PLWM068N</t>
  </si>
  <si>
    <t>Gmina Nowe Miasto Lubawskie</t>
  </si>
  <si>
    <t>Aglomeracja została połączona z aglomeracją Nowe Miasto Lubawskie (PLWM030) uchwałą Sejmiku Województwa Warmińsko-Mazurskiego nr XV/285/12 z dnia 27.03.2012 r.</t>
  </si>
  <si>
    <t>Aglomeracja Uzdowo występuje dwa razy w tabeli sprawozdawczej. Dane dotyczące tej aglomeracji wpisano pod pozycją 53.</t>
  </si>
  <si>
    <t>Maria Oryńczak; e-mail: inwestycje@pozezdrze.pl ; 87 4279006 wew. 46</t>
  </si>
  <si>
    <t>PLWM069N</t>
  </si>
  <si>
    <t>Pozezdrze</t>
  </si>
  <si>
    <t>węgorzewski</t>
  </si>
  <si>
    <t>44/2008</t>
  </si>
  <si>
    <t>PLWM0690N</t>
  </si>
  <si>
    <t>ul. Węgorzewska 6
11-610 Pozezdrze
87 427 93 91</t>
  </si>
  <si>
    <t>31.07.2014 r.</t>
  </si>
  <si>
    <t>rów melioracyjny szczególny RI łączący się z jez. Lemięt</t>
  </si>
  <si>
    <t>uwodnienie</t>
  </si>
  <si>
    <t>poddane odzyskowi w procesie R3 - recykling</t>
  </si>
  <si>
    <t>Rozbudowa systemu odprowadzania ścieków wraz z uporządkowaniem gospodarki wodnej w Aglomeracji Pozezdrze</t>
  </si>
  <si>
    <t xml:space="preserve">20 km kanalizacji sanitarnej, 10 km sieci wodociagowej </t>
  </si>
  <si>
    <t>Małgorzata Szymańska tel. 693 447 840</t>
  </si>
  <si>
    <t>PLWM070N</t>
  </si>
  <si>
    <t>Jonkowo</t>
  </si>
  <si>
    <t>41/2006</t>
  </si>
  <si>
    <t xml:space="preserve"> zbiorniki bezodpływowe - nie, przydomowe oczyszczalnie - tak</t>
  </si>
  <si>
    <t>PLWM0700N</t>
  </si>
  <si>
    <t>Jonkowo, ul. Lipowa tel. 89 5129110</t>
  </si>
  <si>
    <t>30.04.2021</t>
  </si>
  <si>
    <t>rzeka Giława</t>
  </si>
  <si>
    <t>rów melioracyjny szczegółowy S</t>
  </si>
  <si>
    <t>prasa filtracyjna</t>
  </si>
  <si>
    <t>uprawa roślin nieprzeznaczonych do spożycia i produkcji pasz</t>
  </si>
  <si>
    <t>Stawka wskazana w kol. 44 i 45 stanowi łączny koszt oczyszczania i transportu ścieków</t>
  </si>
  <si>
    <t>PLWM071N</t>
  </si>
  <si>
    <t>Gmina Lubawa</t>
  </si>
  <si>
    <t>Aglomeracja Słonecznik zlikwidowana uchwałą Sejmiku Województwa Warmińsko-Mazurskiego Nr VII/129/11 z 24.05.2011 r.</t>
  </si>
  <si>
    <t xml:space="preserve">Aglomeracja Gmina Lubawa zlikwidowana uchwałą Sejmiku Województwa Warmińsko-Mazurskiego Nr XXIX/577/13 z dnia 27 sierpnia 2013 r. </t>
  </si>
  <si>
    <t>Ewa Marud srodowisko@ug-dzwierzuty.pl tel. 896210401</t>
  </si>
  <si>
    <t>PLWM072N</t>
  </si>
  <si>
    <t>Dźwierzuty</t>
  </si>
  <si>
    <t>7/2008</t>
  </si>
  <si>
    <t>PLWM0720N</t>
  </si>
  <si>
    <t>ul. Polna 11, 12-120 Dźwierzuty tel. 510-274-425</t>
  </si>
  <si>
    <t>Kanał Dźwierzucki</t>
  </si>
  <si>
    <t>przesunięcie budynku sitopiaskownika ze względu na kolizję z siecią elektryczną SN-uzyskanie nowych decyzji i pozwolenia na budowę</t>
  </si>
  <si>
    <t xml:space="preserve">tlenowa stabilizacja, odwodnienie, higienizacja </t>
  </si>
  <si>
    <t xml:space="preserve">w kol.103-119 wykazano całość kosztów poniesionych na realizację inwestycji w latach 2008-2013 </t>
  </si>
  <si>
    <t>PLWM073N</t>
  </si>
  <si>
    <t>Słonecznik</t>
  </si>
  <si>
    <t>Jarosław Franczuk,                                       jarek@franczuk.pl ,                                                876199053 w.22</t>
  </si>
  <si>
    <t>PLWM074N</t>
  </si>
  <si>
    <t>Stare Juchy</t>
  </si>
  <si>
    <t>28/2007</t>
  </si>
  <si>
    <t>PLWM0740N</t>
  </si>
  <si>
    <t>ul. Długa 4a                            19-330 Stare Juchy              87 6199530</t>
  </si>
  <si>
    <t>30.03.2014</t>
  </si>
  <si>
    <t>rzeka Stara Młyńska Struga</t>
  </si>
  <si>
    <t>BN</t>
  </si>
  <si>
    <t>31.10.2013</t>
  </si>
  <si>
    <t>stabilizacja tlenowa , prasowanie</t>
  </si>
  <si>
    <t>Odzysk R10</t>
  </si>
  <si>
    <t>Regionalny Program Operacyjny Warmia Mazury 2007-2013</t>
  </si>
  <si>
    <t>PLWM075N</t>
  </si>
  <si>
    <t xml:space="preserve">Zyndaki </t>
  </si>
  <si>
    <t>PLWM078N</t>
  </si>
  <si>
    <t>Sorkwity</t>
  </si>
  <si>
    <t>Aglomeracja Zyndaki zlikwidowana uchwałą Sejmiku Województwa Warmińsko-Mazurskiego Nr XX/400/12 z 25.09.2012 r.</t>
  </si>
  <si>
    <t>Aglomeracja Sorkwity zlikwidowana uchwałą Sejmiku Województwa Warmińsko-Mazurskiego Nr XX/402/12 z 25.09.2012 r.</t>
  </si>
  <si>
    <t>Adriana Furmanek; e-mail:furmanek@kurzetnik.pl, 564748297</t>
  </si>
  <si>
    <t>PLWM035</t>
  </si>
  <si>
    <t>Kurzętnik</t>
  </si>
  <si>
    <t>nr XXV/503/13 z dn. 19.03.2013 r.</t>
  </si>
  <si>
    <t>PLWM0350</t>
  </si>
  <si>
    <t>Zakład Gospodarki Komunalnej w Kurzętniku Sp. z o.o.  Ul. Kościuszki 23 13-306 Kurzętnik tel. 564740692</t>
  </si>
  <si>
    <t>30.06.2019</t>
  </si>
  <si>
    <t xml:space="preserve">Rzeka Drwęca </t>
  </si>
  <si>
    <t>komory KMZ, poletka osadowe</t>
  </si>
  <si>
    <t xml:space="preserve">Uzbrojenie terenów inwestycyjnych w m. Kurzętnik i Nielbark </t>
  </si>
  <si>
    <t>budowa sieci kanalizacji sanitarnej o dł. ok. 6 km</t>
  </si>
  <si>
    <t xml:space="preserve">dla pkt 44 i 45 - transport i oczyszczenia ścieków to jedna opłata, która wynosi 4,27 zł/m3 </t>
  </si>
  <si>
    <t>Tomasz Baranowski</t>
  </si>
  <si>
    <t>PLWM079N</t>
  </si>
  <si>
    <t>Purda</t>
  </si>
  <si>
    <t>21/2008</t>
  </si>
  <si>
    <t>PLWM0790N</t>
  </si>
  <si>
    <t>Bałdy</t>
  </si>
  <si>
    <t>Bałdy dz nr 35/5 509078339</t>
  </si>
  <si>
    <t>30.06.2020</t>
  </si>
  <si>
    <t>rów melioracyjny</t>
  </si>
  <si>
    <t>PLWM066</t>
  </si>
  <si>
    <t>42/2006</t>
  </si>
  <si>
    <t>PLWM0660</t>
  </si>
  <si>
    <t>Oczyszczalnia ścieków w Świętajnie</t>
  </si>
  <si>
    <t>12 - 140 Świętajno</t>
  </si>
  <si>
    <t>07.02.2018 r.</t>
  </si>
  <si>
    <t>Rzeka Szkwa w kom 63+500</t>
  </si>
  <si>
    <t>Rów melioracyjny "A"</t>
  </si>
  <si>
    <t>Budowa kanalizacji sanitarnej w miejscowości Powałczyn</t>
  </si>
  <si>
    <t>1,6 km (grawitacja +tłoczna)</t>
  </si>
  <si>
    <t>kol. 28,29,32 i 33 - w związku z trwającymi przygotowaniami do zmiany granic Aglomeracji Świętajno, poddano weryfikacji wybudowane sieci kanalizacji sanitarnej, dzieląc je na sieć grawitacyjną i tłoczną. Przy opracowaniu tych danych ujawnił się błąd polegający na przyjeciu całej wybudowanej przed 2007 r. sieci, jako sieć kanalizacji grawitacyjnej, gdzie w tych długościach znajdowała się również sieć tłoczna, która dodatkowo była dublowana  na niektórych odcinkach sieci (tzn. kolektor zastepczy biegnący (wybudowany) przy kolektorze przesyłowym (głównym) wliczany był również do ogólnej długości sieci. Obecnie weliminowano kolektory zastepcze z ogólnej długości sieci. kol. 38 - podłączenie nastąpiło do istniejacej sieci kanalizacji sanitarnej, kol. 44 i 45 - stawki wykazane w tych kolumnach stanowią łączny koszt oczyszczania i transportu ścieków,  kol. 105 - są to koszty poniesnione w 2013 r. na budowe sieci, której odbiór planujemy w bierzącym roku (2014 r.)</t>
  </si>
  <si>
    <t xml:space="preserve"> Krzysztof Czenczak, e-mail: anna.perlowska@paslek.pl, tel. 55-248-20-01</t>
  </si>
  <si>
    <t>PLWM028</t>
  </si>
  <si>
    <t>Pasłęk</t>
  </si>
  <si>
    <t>20/2005</t>
  </si>
  <si>
    <t>PLWM0280</t>
  </si>
  <si>
    <t>ul. Wojska Polskiego 35 c, 14-400 Pasłęk, tel. 55-649-40-62</t>
  </si>
  <si>
    <t>27.11.2021 r.</t>
  </si>
  <si>
    <t xml:space="preserve"> _</t>
  </si>
  <si>
    <t>rzeka Wąska</t>
  </si>
  <si>
    <t>osad wtórny stabilizowany tlenowo w wydzielonej komorze stabilizacji osadu (mechaniczne odwadnianie osadu)</t>
  </si>
  <si>
    <t>EFRR RPO Warmia i Mazury na lata 2007-2013</t>
  </si>
  <si>
    <t>Zmniejszenie wartości podanych w kolumnach 22-24 w stosunku do poprzedniego roku sprawozdawczego wynika ze zmniejszenia się ogólnej liczby osób zamieszkałych w aglomeracji.Stawka wskazana w kolumnach 44 i 45 stanowi łączny koszt oczyszczania i transportu ścieków (brak oddzielnie ustalonej kwoty za transport i oczyszczanie). Kolumna 49 - %RLM korzystających z sieci kanalizacyjnej wyliczony ze wzoru wynosi 102,3%, a rzeczywisty procent 94,1%. Kolumna 67 - brak danych osobno dla pogody suchej i dla pogody opadowej.  Wartość z kolumny 95 (ilość masy suchej zagospodarowanej w rolnictwie) przewyższa wartość z kolumny 94 (ilość masy suchej powstałej na oczyszczalni), ponieważ w roku sprawozdawczym zgospodarowano część masy suchej powstałej w roku poprzednim</t>
  </si>
  <si>
    <t xml:space="preserve"> Jerzy Wiszowaty 087 424 13 63</t>
  </si>
  <si>
    <t>PLWM041</t>
  </si>
  <si>
    <t>Biała Piska</t>
  </si>
  <si>
    <t>46/2006</t>
  </si>
  <si>
    <t>PLWM0410</t>
  </si>
  <si>
    <t>Biała Piska, ul. Batorego 1, tel 87 423 93 16</t>
  </si>
  <si>
    <t>rzeka Białka</t>
  </si>
  <si>
    <t>odwadnianie i zagęszczanie poprzez prasę, stabilizacja i higienizacja wapnem</t>
  </si>
  <si>
    <r>
      <t>za 1m</t>
    </r>
    <r>
      <rPr>
        <vertAlign val="superscript"/>
        <sz val="9"/>
        <rFont val="Arial"/>
        <family val="2"/>
        <charset val="238"/>
      </rPr>
      <t xml:space="preserve">3 </t>
    </r>
    <r>
      <rPr>
        <sz val="9"/>
        <rFont val="Arial"/>
        <family val="2"/>
        <charset val="238"/>
      </rPr>
      <t>oczyszczania ścieków 
[zł/m</t>
    </r>
    <r>
      <rPr>
        <vertAlign val="superscript"/>
        <sz val="9"/>
        <rFont val="Arial"/>
        <family val="2"/>
        <charset val="238"/>
      </rPr>
      <t>3</t>
    </r>
    <r>
      <rPr>
        <sz val="9"/>
        <rFont val="Arial"/>
        <family val="2"/>
        <charset val="238"/>
      </rPr>
      <t>]</t>
    </r>
  </si>
  <si>
    <r>
      <t>za 1m</t>
    </r>
    <r>
      <rPr>
        <vertAlign val="superscript"/>
        <sz val="9"/>
        <rFont val="Arial"/>
        <family val="2"/>
        <charset val="238"/>
      </rPr>
      <t>3</t>
    </r>
    <r>
      <rPr>
        <sz val="9"/>
        <rFont val="Arial"/>
        <family val="2"/>
        <charset val="238"/>
      </rPr>
      <t xml:space="preserve"> transportu ścieków siecią kanalizacyjną
[zł/m3]</t>
    </r>
  </si>
  <si>
    <t>1. Dotyczy różnicy pomiędzy kol. 22, a sumą kol. 23 – 25; różnica 982 dotyczy zabudowy rozproszonej, co do której brak danych.
2. Kol. 38 – wykonano podłączenia do istniejącej sieci wodociągowej.
3. Opłaty za ścieki (kol. 44 i 45) – wykazane stawki stanowią łączny koszt transportu i oczyszczania ścieków.
4. Dotyczy różnicy pomiędzy kol. 73, a kol. 72; różnica 57,2 (tys.m³/r) 
to infiltracja i wody opadowe.
5. Aglomeracja złożyła wniosek o zmianę granic aglomeracji 
Dobrego Miasta.</t>
  </si>
  <si>
    <t>1/produkcja nawozu organiczno-mineralnego BIOWAP - 309,4Mg/rok                     2/retencja powierzchniowa - 2,1 Mg/rok                               3/przetwarzanie na kompost osadowo-roślinny - 5,2 Mg/rok</t>
  </si>
  <si>
    <r>
      <t>kol. 44 i 45 - ceny wskaźnikowe netto; kol. 42 - w tym 1,4 tys.m</t>
    </r>
    <r>
      <rPr>
        <vertAlign val="superscript"/>
        <sz val="9"/>
        <rFont val="Arial"/>
        <family val="2"/>
        <charset val="238"/>
      </rPr>
      <t xml:space="preserve">3 </t>
    </r>
    <r>
      <rPr>
        <sz val="9"/>
        <rFont val="Arial"/>
        <family val="2"/>
        <charset val="238"/>
      </rPr>
      <t>ścieków oczyszczanych w ośrodku wypoczynkowym</t>
    </r>
    <r>
      <rPr>
        <vertAlign val="superscript"/>
        <sz val="9"/>
        <rFont val="Arial"/>
        <family val="2"/>
        <charset val="238"/>
      </rPr>
      <t xml:space="preserve"> </t>
    </r>
    <r>
      <rPr>
        <sz val="9"/>
        <rFont val="Arial"/>
        <family val="2"/>
        <charset val="238"/>
      </rPr>
      <t>Pałacu Młodzieży w Pieczarkach i 0,4 tys.m</t>
    </r>
    <r>
      <rPr>
        <vertAlign val="superscript"/>
        <sz val="9"/>
        <rFont val="Arial"/>
        <family val="2"/>
        <charset val="238"/>
      </rPr>
      <t>3</t>
    </r>
    <r>
      <rPr>
        <sz val="9"/>
        <rFont val="Arial"/>
        <family val="2"/>
        <charset val="238"/>
      </rPr>
      <t xml:space="preserve"> w przydomowych oczyszczalniach (RLM=240 + 9);</t>
    </r>
    <r>
      <rPr>
        <vertAlign val="superscript"/>
        <sz val="9"/>
        <rFont val="Arial"/>
        <family val="2"/>
        <charset val="238"/>
      </rPr>
      <t xml:space="preserve"> </t>
    </r>
    <r>
      <rPr>
        <sz val="9"/>
        <rFont val="Arial"/>
        <family val="2"/>
        <charset val="238"/>
      </rPr>
      <t>kol. 66 - maksymalna przepustowość dla okresu pogody deszczowej; kol. 70 - RLM oczyszczalni, która obsługuje aglomerację i obszar spoza aglomeracji; kol. 72 i 73 ilość ujmuje ilość ścieków w aglomeracji i poza aglomeracją</t>
    </r>
  </si>
  <si>
    <r>
      <t>1. Dąbrówka  - sieć główna 342,5 mb                                                    - przyłącza  135 mb.                                                                                             - pompownia ścieków  5 m</t>
    </r>
    <r>
      <rPr>
        <vertAlign val="superscript"/>
        <sz val="9"/>
        <rFont val="Arial"/>
        <family val="2"/>
        <charset val="238"/>
      </rPr>
      <t>3</t>
    </r>
    <r>
      <rPr>
        <sz val="9"/>
        <rFont val="Arial"/>
        <family val="2"/>
        <charset val="238"/>
      </rPr>
      <t>/d                                                                   2. Jawty Wielkie                                                                                        - sieć główna 920 mb                                                                                          - przyłącza  266,5 mb.                                                                                 - pompownia ścieków  50 m</t>
    </r>
    <r>
      <rPr>
        <vertAlign val="superscript"/>
        <sz val="9"/>
        <rFont val="Arial"/>
        <family val="2"/>
        <charset val="238"/>
      </rPr>
      <t>3</t>
    </r>
    <r>
      <rPr>
        <sz val="9"/>
        <rFont val="Arial"/>
        <family val="2"/>
        <charset val="238"/>
      </rPr>
      <t xml:space="preserve">/d  </t>
    </r>
  </si>
  <si>
    <t>Kol. 45 - Na terenie Gminy Susz obowiązuje stawka za przyjęcie ścieków w wysokości 5,34 zł/m3 brutto. Nie dysponujemy danymi umożliwiającymi wydzielenie jednostkowych kosztów oczyszczania ścieków.                                                                                                                                              Kol. 49  - % RLM korzystających z sieci kanalizacyjnej wyliczony ze wzoru wynosi 150%, a rzeczywisty procent korzystających z sieci kanalizacyjnej wynosi 79,6 %                                                                                                                                   W kol. 72 wpisano ilość ścieków komunalnych, natomiast w kol. 73 wpisano ilość ścieków komunalnych  i pochodzących z kanalizacji ogólnospłanej, która ma ujście do oczyszczalni ścieków. Ich ilość ustalono na podstawie wskazania licznika znajdującego się na wyjściu ścieków oczyszczonych z oczyszczalni ścieków.                                                                                                                                                               W kol. 94 wykazano ilość suchej masy powstałych osadów w roku 2013 r. W roku sprawozdawczym zagospodarowano 400,0 Mg suchej masy  (kol.95) natomiast na koniec roku zmagazynowano czasowo na terenie oczyszczalni 739,5 Mg (kol.99) suchej masy powstałej w latach ubiegłych.                                                                                                                                                           W kol. 104 uwzględniono środki wydatkowane  w roku 2010  w wysokości 149,7 tys.zł  na  dokumentację sieci kanalizacyjnej w m. Adamowo. Zadanie związane z budową sieci kanalizacyjnej w Adamowie zostało zakonczone i rozliczone w roku 2013.</t>
  </si>
  <si>
    <t>Mirosław Kowalkowski 236961505 umig@lidzbark.pl</t>
  </si>
  <si>
    <t>PLWM033</t>
  </si>
  <si>
    <t>Lidzbark</t>
  </si>
  <si>
    <t>działdowski</t>
  </si>
  <si>
    <t>48/2006</t>
  </si>
  <si>
    <t xml:space="preserve"> PLWM0330</t>
  </si>
  <si>
    <t>Lidzbark ul. Piaski 236961739</t>
  </si>
  <si>
    <t>31.XII.2022</t>
  </si>
  <si>
    <t>odwodnienie stabilizacja</t>
  </si>
  <si>
    <t>Do kol.Nr 38 - wykonano 10 przyłączy do istniejącej sieci; stawka wskazana w kolumnach 44 i 45 stanowi łączny koszt oczyszczania i transportu ścieków; kol. Nr 49 -% RLM korzystających z sieci kanlaizacyjenj wyliczony ze wzoru to 111,6%;</t>
  </si>
  <si>
    <t>W kolumnach 44 i 45 podane zostały szacunkowe ceny brutto, kol.44.  3,1 zł - miasto, 10,37 zł – gmina;    Kolumna 49 - %RLM wyliczony ze wzoru wynosi 104,5% rzeczywisty procent  korzystających z sieci wynosi 96%. Aglomeracja jest w trakcie procedury zmiany obszaru.</t>
  </si>
  <si>
    <t>1.Punkt zlewny ścieków dowożonych z rejestracją  2.Węzeł mechanicznego oczyszczaniaścieków,  3.Reaktor biologiczny z napowietrzaniem drobnopęcherzykowy,  4. Węzęł mechanicznego odwadniania osadu,    5. Wizalizacja procesów zachodzących na oczyszczalni</t>
  </si>
  <si>
    <t>kol. 67-68  brak danych;   kol. 124 - opracowane zostały koncepcje zagospodarowania osadów ściekowych</t>
  </si>
  <si>
    <r>
      <t>1. Q</t>
    </r>
    <r>
      <rPr>
        <vertAlign val="subscript"/>
        <sz val="9"/>
        <rFont val="Arial"/>
        <family val="2"/>
        <charset val="238"/>
      </rPr>
      <t>dśr</t>
    </r>
    <r>
      <rPr>
        <sz val="9"/>
        <rFont val="Arial"/>
        <family val="2"/>
        <charset val="238"/>
      </rPr>
      <t xml:space="preserve"> = 2 700 m</t>
    </r>
    <r>
      <rPr>
        <vertAlign val="superscript"/>
        <sz val="9"/>
        <rFont val="Arial"/>
        <family val="2"/>
        <charset val="238"/>
      </rPr>
      <t>3</t>
    </r>
    <r>
      <rPr>
        <sz val="9"/>
        <rFont val="Arial"/>
        <family val="2"/>
        <charset val="238"/>
      </rPr>
      <t>/d                                                                                                                                                                                                                                                                                                                                                                2. 0,70 km   3. 1 56 km</t>
    </r>
  </si>
  <si>
    <t>kol.38 sieć oddano do użytku pod koniec listopada 2013r., obecnie trawają podłaczenia do sieci.  Stawka wskazana w kolumnach 44 i 45 stanowi łaczny koszt oczyszczania i transportu ścieków. Kol 69. - brak danych w projekcie oczyszczalni dot. projektowanej wydajności oczyszczalni ścieków.</t>
  </si>
  <si>
    <t>kol.23 i 38 ,spadek rzeczywistej liczby mieszkańców.                                                                                                    Kol. 44 i 45 -stawka w kol. 44 i 45 stanowi łączny koszt oczyszczania i transportu scieków.</t>
  </si>
  <si>
    <t>1.100%,                        2. 100%</t>
  </si>
  <si>
    <t>poz.49 jest 100%, gdyż z wyliczeńwynika wskaźnik 226,5%, co jest skutkiem przyjęcia RLM zgodnie z rozp./6000RLM/.%RLM korzystająych z sieci w odniesieniu do rzeczywistych RLM wynosi 97%. Gmina Mikołajki jest w trakcie aktualizacji aglomeracji dla 13922 RLM                                                                              poz.50 przyjeto 98% w stosunku do zaktualizowanego wskaźnika RLM liczonego jako suma mieszkańców oraz miejsc noclegowych aglomeracji.</t>
  </si>
  <si>
    <t>1.Rozbudowa oczyszczalni w Samborowie, 2.Porządkowanie gosp. wodno-ściekowej w agl. Samborowo m. Reszki, Gruda, Turznica / obiekt realizowany /</t>
  </si>
  <si>
    <t>1.Zwiększenie przepustowości oczyszczalni  do 650 m3/d,                             2.Budowa sieci kanalizacji sanitarnekj tłoczno-grawitacyjnej 9,4 km</t>
  </si>
  <si>
    <t xml:space="preserve">kol. 44 i 45 -cena oczyszczania ścieków zawiera cenę transportu ścieków siecią kanalizacyjną.  kol. 103 i 105 - W 2013 roku poniesiono nakłady  finansowe na inwestycję polegającą na budowie sieci kanalizacji sanitarnej i deszczowej,  sieć została wybudowana, ale nie oddana do użytku. Długości wybudowanej sieci zostaną uwzględnione po zakończeniu realizacji inwestycji, które przewidywane jest na 31.10.2014r.                 </t>
  </si>
  <si>
    <t>kol. Nr 44 i 45 -stawka wskazana w kolumnach 44 i 45 stanowi łączny koszt oczyszczania i transportu ścieków;  Kol nr 49(% RLM (% RLM korzystających z sieci kanalizacyjnej wyliczony ze wzoru wynosi 214%, a rzeczywisty procent korzystających z sieci kanalizacyjnej wynosi 98%.</t>
  </si>
  <si>
    <t xml:space="preserve"> kol .38 liczba mieszkańców przyłaczona do istniejacej sieci  ,                                     kol. 44 i 45 stawka wskazana w kolumnach 44 i 45 stanowi łączny koszt oczyszczania i transportu ścieków, kol 105 koszty poniesiono na budowę sieci kanalizacyjnej, która zostanie oddana do użytku w 2014 r.</t>
  </si>
  <si>
    <t xml:space="preserve">ostródzki </t>
  </si>
  <si>
    <t>Iława</t>
  </si>
  <si>
    <t>iławski</t>
  </si>
  <si>
    <t>Szczytno</t>
  </si>
  <si>
    <t>Lubawa</t>
  </si>
  <si>
    <t>gołdapski</t>
  </si>
  <si>
    <t>Jedwabno</t>
  </si>
  <si>
    <t>Ryn</t>
  </si>
  <si>
    <t>ProstkiI</t>
  </si>
  <si>
    <t>Jedwabno, Purda</t>
  </si>
  <si>
    <t>nie -  miasto nie posiada zbiorników bezodpływowych</t>
  </si>
  <si>
    <t>Omulew</t>
  </si>
  <si>
    <t>Kanał Szuć</t>
  </si>
  <si>
    <t>Drwęca  Warmińska</t>
  </si>
  <si>
    <t>Dorzecze Wisły</t>
  </si>
  <si>
    <t>rów melioracyjny                (do rzeki Dzierzgonki)</t>
  </si>
  <si>
    <t>Rzeka Sandela</t>
  </si>
  <si>
    <t>Sawica</t>
  </si>
  <si>
    <t>fermentacja</t>
  </si>
  <si>
    <t>Józef Maciejewski tel. 89 519 54 67</t>
  </si>
  <si>
    <t>PLWM026</t>
  </si>
  <si>
    <t>Olsztynek</t>
  </si>
  <si>
    <t>10/2007</t>
  </si>
  <si>
    <t>nie prowadzi</t>
  </si>
  <si>
    <t>PLWM0260</t>
  </si>
  <si>
    <t>oczyszczalnia ścieków w Olsztynku</t>
  </si>
  <si>
    <t>Wilkowo 24, 11-015 Olsztynek, tel. 89 5192 242</t>
  </si>
  <si>
    <t>03-12-2023</t>
  </si>
  <si>
    <t>Pasłęka</t>
  </si>
  <si>
    <t>Rzeka Jemiołówka</t>
  </si>
  <si>
    <t>rów</t>
  </si>
  <si>
    <t>odwadnianie na prasie filtracyjnej</t>
  </si>
  <si>
    <t>Porządkowanie gospodarki wodno-ściekowej w Aglomeracji Olstzynek</t>
  </si>
  <si>
    <t>7,5 km sieci kanalizacji sanitarnej</t>
  </si>
  <si>
    <t>Złożony wniosek o zmianę Aglomeracji Olsztynek w zakresie zmniejszenia RLM do 25000 i rozszerzenie terenu aglomeracji o miejscowości Mycyny, Kąpity, Samagowo, Mańki, Makruty wyposażone w sieć kanalizacji sanitarnej.kol. Nr 47 -Sporządzona informacja nie zawiera danych o ściekach wytwarzanych przez usytuowany na terenie miasta Olsztynek, zakład produkcyjny TYMBARK. Zakład ten jest wyposażony w przyzakładową oczyszczalnię ścieków. kol. Nr 38 - Z uwagi na zmniejszenie ilości rzeczywistych mieszkańców w aglomeracji, pomimo podłączenia do sieci 2200 mieszkańców, w porównaniu do zeszłego roku liczba korzystających z sieci zmieniła się nieznacznie.kol. Nr 45 - stawka wskazana w kolumnach 44 i 45 stanowi łączny koszt oczyszczania i transportu ścieków. kol. nr 42 - nie można oszacowac ilości scieków powstających w przydomowych oczyszczalniach;</t>
  </si>
  <si>
    <t>Marek Szałański zgkdabrowno@gmail.com 896474103 Kazimierz Spychalskitel. 896474087w.14</t>
  </si>
  <si>
    <t>PLWM047</t>
  </si>
  <si>
    <t>Dąbrówno+gm</t>
  </si>
  <si>
    <t>Dąbrówno</t>
  </si>
  <si>
    <t>11/2007</t>
  </si>
  <si>
    <t>PLWM0470</t>
  </si>
  <si>
    <t>Dąbrówno            ul. Przemysłowa 7   tel. 896474134</t>
  </si>
  <si>
    <t>rzeka Wel</t>
  </si>
  <si>
    <t>odwodnienie-prasa</t>
  </si>
  <si>
    <t>Sieć kanalizacyjna Saminek, Samin, Fiugajki, Stare Miasto</t>
  </si>
  <si>
    <t>14 km</t>
  </si>
  <si>
    <t>1, W kolumnie nr 28, 29, 32 i 33 dokonano weryfikacji zgodnie z danymi rzeczywistymi. 2.W kolumnie nr 39 nie dodano kolumny nr 42.                                                                 3. W kolumnie nr 44 i 45 podano taką samą wartośc, ponieważ  w "Taryfie " jest tylko jedna cena.                                                                                                                        4. W kolumnie nr 66 poprawiono na zero z powodu nie planowania  modernizacji oczyszczalni.                                                                                                                            5 Kolumna nr. 56-59 współrzędne geograficzne rzutu ścieków są środkiem oczyszczalni ścieków                                                                                                      6. W kolumnie 76-80 wpisano "0" w pozwoleniu wodno-prawnym badamy ścieki oczyszczone.                                                                                                                      7. Kolumna nr 95 30 ton - ujęto 3,0tony z roku 2012.</t>
  </si>
  <si>
    <t>Beata Mularczyk archidea@tlen.pl tel.89/741-29-24</t>
  </si>
  <si>
    <t>PLWM076N</t>
  </si>
  <si>
    <t>Boże</t>
  </si>
  <si>
    <t>Mrągowski</t>
  </si>
  <si>
    <t>Gmina Mrągowo</t>
  </si>
  <si>
    <t>XXXI/595/09</t>
  </si>
  <si>
    <t>POS - tak , zbiorniki  tak</t>
  </si>
  <si>
    <t>PLWM0760N</t>
  </si>
  <si>
    <t>Oczyszczalnia SCIEKÓW w miejscowości Boże</t>
  </si>
  <si>
    <t>11-700 Mragowo , Boże</t>
  </si>
  <si>
    <t>15.09.2022</t>
  </si>
  <si>
    <t>Pręgola</t>
  </si>
  <si>
    <t>Rzeka Kiersztanowo</t>
  </si>
  <si>
    <t>gromadzone w zbiorniku bezodpływowym</t>
  </si>
  <si>
    <t>przekazane do odwodnienia , higienizacji i zagospodarowania w oczyszczalni ścieków w Polskiej Wsi</t>
  </si>
  <si>
    <t>PROW,RPO</t>
  </si>
  <si>
    <t>Budowa kanlizacji Rydwągi</t>
  </si>
  <si>
    <t>wstepne dane projektowe:sieć kanalizacji  sanitarnej ok..2,30 km przyłącza szt.32 DN160 PVC- ok..L=715 mb zbiorcza przep. ścieków -2 szt, indyw.przep.ścieków-4 szt.</t>
  </si>
  <si>
    <t xml:space="preserve">1. Dot. wyj. Kol. Nr 29 i 31 - W związku z otrzymaniem   aktualnych danych Zakładu Wodociągów i Kanalizacji w Mrągowie - administratora gminnych sieci dot. faktycznej długosci wybudowanej sieci grawitacyjnej w obszarze Aglomeracji, wprowadza się wartość 9,5 km. Wcześniejsze wprowadzane błędne dane spowodowane były sumowaniem długości sieci grawitacyjnych z długościami przyłączy.                                                                                  2. Aktualnie trwają prace dot. zmiany Aglomeracji w zakresie granic oraz wartości RLM;                                                                                     Stawka wskazana w kolumnach 44 i 55 stanowi łączny koszt oczyszczania i transportu;                                                                         Dot. kol. nr 41 - ścieki z taboru wywozone są do oczyszczakni  w Polskiej Wsi. Brak danych:kol.67-71,76-80,86-87,89-92.                                  </t>
  </si>
  <si>
    <t>Katarzyna Ejsymont
gt@lukta.com.pl
89 647 50 70 w40</t>
  </si>
  <si>
    <t>PLWM034</t>
  </si>
  <si>
    <t>Łukta</t>
  </si>
  <si>
    <t>51/2005</t>
  </si>
  <si>
    <t>PLWM0340</t>
  </si>
  <si>
    <t>Łukta, ul. Brzozowa 2, 896475753</t>
  </si>
  <si>
    <t>22.12.2020</t>
  </si>
  <si>
    <t>rzeka Łukcianka</t>
  </si>
  <si>
    <t>higienizacja</t>
  </si>
  <si>
    <t>jesteśmy w trakcie rozbudowy sieci kanalizacyjnej w północnej części gminy; poz.44 stawka ścieki bytowe 4,44 zł\m3 , stawka ścieki podczyszczone 4,96 zł\m3 ,  stawka ścieki pozostali 4,55 zł\m3  ,    stawka ścieki przemysłowe 8,75 zł\m3   -   stawki brutto za 2013 rok</t>
  </si>
  <si>
    <t>Jarosław Zieliński, rozwojgminy@kisielice.pl 55 278 55 08</t>
  </si>
  <si>
    <t>PLWM039</t>
  </si>
  <si>
    <t>Kisielice</t>
  </si>
  <si>
    <t>XXX/591/13</t>
  </si>
  <si>
    <t>PLWM0390</t>
  </si>
  <si>
    <t>ul. Leśna 5,         14-220 Kisielice    tel. 55 275 60 54</t>
  </si>
  <si>
    <t>do końca 2015 r.</t>
  </si>
  <si>
    <t>Osa</t>
  </si>
  <si>
    <t>Gardęga</t>
  </si>
  <si>
    <t>Andrzej Szyszło budownictwo@frombork.pl, 552440670</t>
  </si>
  <si>
    <t>PLWM043</t>
  </si>
  <si>
    <t>Frombork</t>
  </si>
  <si>
    <t>2/2006</t>
  </si>
  <si>
    <t>PLWM0430</t>
  </si>
  <si>
    <t>mickiewica 18 552437309</t>
  </si>
  <si>
    <t>18.09.2018</t>
  </si>
  <si>
    <t>odwodnienie, prasowanie, stabilizacja</t>
  </si>
  <si>
    <t>EFR ROW</t>
  </si>
  <si>
    <t>1. Budowa oczyszczalni lokalnych w miejscowościach Biedkowo -Osada i Drewnowo; 2.Budowa oczyszczalni lokalnych w miejscowościach Baranówka , Wielkie Wierzno -  Nowe Sadłuki</t>
  </si>
  <si>
    <t>1. po 20m3/d; 2. po 20m3/d</t>
  </si>
  <si>
    <t>1. 100%; 2.20%</t>
  </si>
  <si>
    <t>1. 100%; 2.0%</t>
  </si>
  <si>
    <t>8,51 zł netto/1m3 ścieków jest opłatą kumulującą opłat z kolumn 44 i 45</t>
  </si>
  <si>
    <t>Zbigniew Karczmarczyk e-mail: zibikar@tlen.pl, tel. 89-757 22 31 w.29</t>
  </si>
  <si>
    <t>PLWM011</t>
  </si>
  <si>
    <t>Morąg</t>
  </si>
  <si>
    <t>XXII/427/12</t>
  </si>
  <si>
    <t>PLWM0110</t>
  </si>
  <si>
    <t>Jędrychówko</t>
  </si>
  <si>
    <t>Jędrychówko 1A 14-300 Morąg, tel. 89-757 20 15</t>
  </si>
  <si>
    <t>25.01.2021 r.</t>
  </si>
  <si>
    <t>rzeką Drela do jeziora Ruda Woda</t>
  </si>
  <si>
    <t>Inwestycje w zakresie  budowy sieci zostały zrealizowane. Inwestycja w zakresie oczyszczalni ścieków jest na końcowym etapie wyboru wykonawcy robót w ramach przetargu nieograniczonego, posiada pełną dokumentację formalno-prawną i pełne zabezpieczenie finansowe.</t>
  </si>
  <si>
    <t>Cały osad nadmierny odwadniany jest na prasie sitowo-taśmowej i po higenizacji wapnem palonym wykorzystywany rolniczo</t>
  </si>
  <si>
    <t>Modernizacja i rozbudowa oczyszczalni ścieków w Jędrychówku dla aglomeracji Morąg</t>
  </si>
  <si>
    <t>Modernizacja budynku krat i dmuchaw (montaż kraty automatycznej, zespołu płukania, odwadniania i rozdrabniania skratek), piaskownik napowietrzany (instalacja nowego wyposażenia, separator piasku, płuczka piasku), komory osadu czynnego (zmiana systemu napowietrzania komór z powierzchniowego na wgłębne z montażem 6 szt. mieszadeł i budową kontenerowej stacji z 4 dmuchawami), komory przepływomierza na wylocie, pompowni osadu recyrkulowanego, nadmiernego i wyflowanego, systemu higenizacji osadu wapnem palonym. Wybudowane zostaną obiekty: punkt zlewny, komora rozdziału ścieków przed osadami wtórnymi, osadnik wtórny z wyposażeniem, komora przepływomierza na wylocie, budynek odwodnienia osadu, suszarnia słoneczna osadu, budynek maszynowni WKF oraz kotłowni, budynek kogeneratora, zbiornik magazynowy biogaz, maszty odgromowe, pompownia osadu dowożonego, pompownia osadu wyflotowanego, pompownia osadu nadmiernego, filtry dezodoryzacyjne, chłodnia wentylowana. Przewiduje się zmniejszenie ilości osadów pościekowych do końcowego zagospodarowania. W wyniku fermentacji osadów i technologii suszenia słonecznego zakłada się redukcję objętości osadu min. 82% w stosunku do ilości przed realizacją zadania.</t>
  </si>
  <si>
    <t xml:space="preserve">Kol. nr 23 i 38 – pomimo podłączenia do sieci 560 osób, liczba korzystających z sieci zmniejszyła się na skutek spadku rzeczywistej liczby mieszkańców w aglomeracji. Kol. 49 – %RLM korzystających z sieci wyliczony ze wzoru 139,2%. Rzeczywisty % RLM -98,7%                                    Wyliczenie:  RLM aktualne – kol.46+kol.47+kol.48+kol.24+kol.25 =   16206+13703+368+380+30=30687    RLM korzystających z sieci – kol.46+ kol.47+kol.48=16206+13703+368 =30277                                                30277 RLM *100% : 30687 RLM = 98,7%        </t>
  </si>
  <si>
    <t>Jolanta Bazylak, j.bazylak@ug-wydminy.pl, 87 421 00 19</t>
  </si>
  <si>
    <t>PLWM060</t>
  </si>
  <si>
    <t>Wydminy</t>
  </si>
  <si>
    <t>Uchwała Nr XXXVII/735/10</t>
  </si>
  <si>
    <t>gmina jest w trakcie prowadzenia ewidencji zbiorników bezodpływowych oraz przydomowych oczyszczalni ścieków.</t>
  </si>
  <si>
    <t>16,51 brutto</t>
  </si>
  <si>
    <t>16,51 zł. brutto</t>
  </si>
  <si>
    <t>PLWM0600</t>
  </si>
  <si>
    <t>ul. Grunwaldzka 43,11-510 Wydminy tel: 87 421 05 44</t>
  </si>
  <si>
    <t>31.12.2015 r.</t>
  </si>
  <si>
    <t>Kanał Wydmiński</t>
  </si>
  <si>
    <t>zagęszczaniegrawitacyjne, odwadnianie na prasie, wapnowanie</t>
  </si>
  <si>
    <t>Wartości w kol 44 i 45 wykazano takie same z uwagi na brak podziału opłaty za ścieki i transport ścieków siecią kanalizacyjną. Kol. 22 nie jest równa sumie kol. 23-25, ponieważ brak jest informacji co do obsługi wszystkich mieszkańców aglomeracji. Kol. 42 - wartość podana wynosi 0, gdyż w 2013 roku nie wywożono ścieków z przydomowych oczyszczalni (osad z przydomowych oczyszczalni wywożony jest srednio raz na 3 lata na zgłoszenie klienta).</t>
  </si>
  <si>
    <t>Paweł Śnieżawski, e-mail: psniezawski@milomlyn.pl, 0-89 642-58-16</t>
  </si>
  <si>
    <t>PLWM063</t>
  </si>
  <si>
    <t>Miłomłyn</t>
  </si>
  <si>
    <t>3/2007</t>
  </si>
  <si>
    <t>Nie prowadzi</t>
  </si>
  <si>
    <t>PLWM0630</t>
  </si>
  <si>
    <t>14-140 Miłomłyn, ul. Prosta 4 0-89 642-58-10</t>
  </si>
  <si>
    <t>27.05.2023r.</t>
  </si>
  <si>
    <t>Kanał Elbląski</t>
  </si>
  <si>
    <t>Nie dotyczy</t>
  </si>
  <si>
    <t>Brak środków finansowych na realizację inwestycji</t>
  </si>
  <si>
    <t>Osad przekazywany jest do miejskiej oczyszczalni ścieków w Tyrowie</t>
  </si>
  <si>
    <t>1.Rozbudowa gminnej sieci kanalizacji sanitarnej w Miłomłynie ( ul. Topolowa,ul. Sportowa, ul. Jeziorna)    Modernizacja i rozbudowa oczyszczalni ścieków w Miłomłynie; 2.Modernizacja i rozbudowa oczyszczalni ścieków w Miłomłynie</t>
  </si>
  <si>
    <t>1. sieć kanalizacji sanitarnej – 4,0  km, 2.oczyszczalnia ścieków – 800 m3/d</t>
  </si>
  <si>
    <t>1.90%, 2.70%</t>
  </si>
  <si>
    <t>1.90%, 2.50%</t>
  </si>
  <si>
    <t>1.0%, 2.0%</t>
  </si>
  <si>
    <t>Kol. 44 i 45 łączna cena brutto 1 m 3 ścieków uwzględniająca koszt oczyszczania i transportu ścieków    Kol. 76-80 - dane analizy ścieku surowego podane zostały z roku 2011. Kol. 84-85 -  wartość zerowa wpisana  ze względu na brak oznaczenia tych wskaźników w 2013.                                          Kol.69 - brak danych w projekcie na temat wydajności obecnie działającej oczyszczalni.                 Kol. 70 -71 - brak możliwości obliczenia wydajności oczyszczalni ścieków w kol. 70, a w konsekwencji tego również kol.  71                                               Kol. 122-126 – dokumentacje techniczne opracowane dla których pozwolenia na budowę, oraz decyzje środowiskowe wygasły. Zachodzi konieczność uaktualnienia dokumentacji i uzyskania ponownego pozwolenia na budowę.                                                                                               Po weryfikacji istniejącej aglomeracji zostanie złożony wniosek o zmianę granic i wyznaczenie nowej aglomeracji Miłomłyn z uwagi na brak możliwości spełnienia podstawowych wymagań.</t>
  </si>
  <si>
    <t>J. Ryńskie</t>
  </si>
  <si>
    <t>Milena Krawczyńska, kposk2011@wp.pl; Marlena Wieczorek, m.wieczorek@warmia.mazury.pl,                                 89 512 54 63</t>
  </si>
  <si>
    <t>Miasto Elbląg Irena Szlas-Zielińska, tel. 2393455; Gmina Elbląg Aleksandra Chudzik (55) 234-18-84 w. 27; Gmina Milejewo Aneta Witkowska aneta.witkowska@milejewo.gmina.pl tel.552312284; Gmina Gronowo Elbląskie Marcin Treska m.treska@gminagronowo.pl (55) 231 56 13 wew 32</t>
  </si>
  <si>
    <t>PLWM002</t>
  </si>
  <si>
    <t>Elbląg</t>
  </si>
  <si>
    <t>Miasto Elbląg</t>
  </si>
  <si>
    <t>Gmina Elbląg, Gronowo Elbląskie, Milejewo, Miasto Elbląg</t>
  </si>
  <si>
    <t>4/2007</t>
  </si>
  <si>
    <t>Miasto Elbląg i Milejewo tak; Gmina Elbląg i Gronowow nie</t>
  </si>
  <si>
    <t>opłata podana w kol. 44 zawiera transport ścieków</t>
  </si>
  <si>
    <t>PLWM0020</t>
  </si>
  <si>
    <t>OMB Elbląg</t>
  </si>
  <si>
    <t>82-300 Elbląg 
ul. Mazurska 47 
55 230 72 60</t>
  </si>
  <si>
    <t>1.06.2014</t>
  </si>
  <si>
    <t>rzeka Elbląg</t>
  </si>
  <si>
    <t>odwadnianie za pomocą wirówek oraz sezonowo na poletkach filtracyjnych, kompostowanie otwarte</t>
  </si>
  <si>
    <t>odzysk w procesie R3 (kompostowanie otwarte)</t>
  </si>
  <si>
    <t xml:space="preserve">Zaprojektowanie i wykonanie nowego zbiornika gazu </t>
  </si>
  <si>
    <t>Pojemność zbiornika V=2200m3</t>
  </si>
  <si>
    <t>100% 04.2013</t>
  </si>
  <si>
    <t>100%; DGKiOŚ-ROŚ.6220.48.2012.BC z dnia 5.03.2013</t>
  </si>
  <si>
    <t>100%; Decyzja nr 143/2013 z dnia 15.05.2013</t>
  </si>
  <si>
    <t>Aglomeracja jest w trakcie zmiany granic.. Wszystkie podane kwoty są kwotami netto.W kol. 44 podana cena netto obejmuje transport i oczyszczanie ścieków. Gmina Elbląg wyjaśnienia dot. kolumn: 23, 38 oraz 28, 29, 32 i 33 - w związku z wybudowaniem sieci kanalizacyjnej zbiorczej , likwidacji uległa dotychczasowa sieć kanal. i wszyscy mieszkańcy wykazywani w poprzednich sprawozdaniach podłączeni są do nowej sieci kanal. i wchodzą w jej stan; Z powodu barku przekazania łacznego sprawozdania przez Gminę wiodącą, sprawozdanie zostało złożone przez osobę przygotowującą sprawozdanie dla całego województwa.</t>
  </si>
  <si>
    <t xml:space="preserve"> kol. 44 i 45 - łaczny koszt oczyszczania i transportu ścieków, kol. 49 -%RLM obsługiwany przez sieć kanalizacyjną wyliczony ze wzoru =100,83%%, a rzeczywisty procent korzystających z kanalizacji to 95,4%,                                          kol. 71-%RLM obsługiwany przez oczyszczalnię scieków wyliczony ze wzoru =118%, kol. 28 i 29 - zweryfikowano długość sieci;</t>
  </si>
  <si>
    <t>dot. kol. 50 – jesteśmy w trakcie zmiany aglomeracji w związku z czym nie można przewidzieć ile będzie wynosił procent skanalizowania aglomeracji.</t>
  </si>
  <si>
    <t>Budowa sieci kanalizacji sanitarnej z infrastrukturą w msc. Robawy oraz przebudowa odcinka kanalizacji sanitarnej Święta Lipka- Reszel z obejściem osiedla Nad Sajną w Reszlu (217.437,36 zł termin zakończenia 2015); Stawka wskazana w kolumnach 44 i 45 stanowi łączny koszt oczyszczania i transportu ścieków; Zgodnie ze wzorem przedstawionym w instrukcji  wartość z kolumny 49 wynosi 167,5 %, ale rzeczywista wartość RLM wynosi 90%</t>
  </si>
  <si>
    <t>kol. 38 - do wybudowanej w 2013 r. sieci kanalizacyjnej nie podłączono mieszkańców, którzy na własny koszt przyłączą się w 2014 r.                                         kol. 44 i 45 - stawka wykazana w kolumnach 44 i 45 stanowi łączny koszt oczyszczania i transportu ścieków.                                                                                      kol. 49 - %RLM korzystających z sieci kanalizacyjnej wyliczony ze wzoru wynosi 156,5%, rzeczywisty procent korzystających z sieci kanalizacyjnej wynosi 98%.  kol. 70 i 71 nie można obliczyć wartości, ponieważ nie bada się wskaźnika BZT5 w ściekach dopływających do oczyszczalni;                                                                                  kol. 86 i 87 w ściekach dopływających nie bada się rocznych wskaźników.</t>
  </si>
  <si>
    <t>poz. 44,45-4,84 zł/m³ łączny koszt oczyszczania i transportu ścieków, poz. 38- mieszkańców podłączono do sieci istniejącej,    poz. 34- brak danych, poz.49 - ze wzoru 178,04%,   rzeczywisty %RLM 85,49%,  rzeczywisty %RLM aktualizowanej aglomeracji - 95%, kol 73 odprowadzana ilość ścieków określona przez przepływomierz, dot. kol. 71 - wartość wyliczona 250,3%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</si>
</sst>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zł&quot;_-;\-* #,##0\ &quot;zł&quot;_-;_-* &quot;-&quot;\ &quot;zł&quot;_-;_-@_-"/>
    <numFmt numFmtId="43" formatCode="_-* #,##0.00\ _z_ł_-;\-* #,##0.00\ _z_ł_-;_-* &quot;-&quot;??\ _z_ł_-;_-@_-"/>
    <numFmt numFmtId="164" formatCode="#,##0.0"/>
    <numFmt numFmtId="165" formatCode="#,##0.0000000"/>
    <numFmt numFmtId="166" formatCode="#,##0.000"/>
    <numFmt numFmtId="167" formatCode="0.0"/>
    <numFmt numFmtId="168" formatCode="d\.mm\.yyyy"/>
    <numFmt numFmtId="169" formatCode="0.000000"/>
    <numFmt numFmtId="170" formatCode="#,##0.000000"/>
    <numFmt numFmtId="171" formatCode="d/mm/yyyy"/>
    <numFmt numFmtId="172" formatCode="#,##0.00000000"/>
    <numFmt numFmtId="173" formatCode="_-* #,##0.0000\ _z_ł_-;\-* #,##0.0000\ _z_ł_-;_-* &quot;-&quot;??\ _z_ł_-;_-@_-"/>
    <numFmt numFmtId="174" formatCode="#,##0.0000"/>
    <numFmt numFmtId="175" formatCode="0.0%"/>
    <numFmt numFmtId="176" formatCode="00\-000"/>
    <numFmt numFmtId="177" formatCode="0.0000000"/>
    <numFmt numFmtId="178" formatCode="0.00000000"/>
    <numFmt numFmtId="179" formatCode="0.00000"/>
    <numFmt numFmtId="180" formatCode="d&quot;.&quot;mm&quot;.&quot;yyyy"/>
    <numFmt numFmtId="181" formatCode="#,##0.00000"/>
  </numFmts>
  <fonts count="12">
    <font>
      <sz val="10"/>
      <color rgb="FF000000"/>
      <name val="Arial"/>
    </font>
    <font>
      <sz val="10"/>
      <name val="Arial CE"/>
      <charset val="238"/>
    </font>
    <font>
      <sz val="10"/>
      <name val="Arial"/>
      <family val="2"/>
      <charset val="238"/>
    </font>
    <font>
      <sz val="10"/>
      <name val="Arial CE"/>
      <family val="2"/>
      <charset val="238"/>
    </font>
    <font>
      <sz val="10"/>
      <color indexed="8"/>
      <name val="Arial1"/>
      <charset val="238"/>
    </font>
    <font>
      <sz val="9"/>
      <name val="Arial"/>
      <family val="2"/>
      <charset val="238"/>
    </font>
    <font>
      <vertAlign val="superscript"/>
      <sz val="9"/>
      <name val="Arial"/>
      <family val="2"/>
      <charset val="238"/>
    </font>
    <font>
      <vertAlign val="subscript"/>
      <sz val="9"/>
      <name val="Arial"/>
      <family val="2"/>
      <charset val="238"/>
    </font>
    <font>
      <sz val="9"/>
      <name val="Arial CE"/>
      <charset val="238"/>
    </font>
    <font>
      <sz val="9"/>
      <name val="Arial CE"/>
      <family val="2"/>
      <charset val="238"/>
    </font>
    <font>
      <sz val="10"/>
      <color rgb="FF000000"/>
      <name val="Arial"/>
      <family val="2"/>
      <charset val="238"/>
    </font>
    <font>
      <sz val="9"/>
      <color theme="1"/>
      <name val="Arial"/>
      <family val="2"/>
      <charset val="238"/>
    </font>
  </fonts>
  <fills count="1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808080"/>
        <bgColor indexed="64"/>
      </patternFill>
    </fill>
    <fill>
      <patternFill patternType="solid">
        <fgColor theme="0"/>
        <bgColor indexed="64"/>
      </patternFill>
    </fill>
    <fill>
      <patternFill patternType="solid">
        <fgColor theme="0" tint="-0.249977111117893"/>
        <bgColor indexed="64"/>
      </patternFill>
    </fill>
    <fill>
      <patternFill patternType="solid">
        <fgColor theme="0"/>
        <bgColor indexed="34"/>
      </patternFill>
    </fill>
    <fill>
      <patternFill patternType="solid">
        <fgColor theme="0"/>
        <bgColor indexed="26"/>
      </patternFill>
    </fill>
    <fill>
      <patternFill patternType="solid">
        <fgColor rgb="FFCCFFCC"/>
        <bgColor indexed="64"/>
      </patternFill>
    </fill>
    <fill>
      <patternFill patternType="solid">
        <fgColor rgb="FF3366FF"/>
        <bgColor indexed="64"/>
      </patternFill>
    </fill>
    <fill>
      <patternFill patternType="solid">
        <fgColor rgb="FFFFCC99"/>
        <bgColor indexed="64"/>
      </patternFill>
    </fill>
    <fill>
      <patternFill patternType="solid">
        <fgColor theme="5" tint="0.59999389629810485"/>
        <bgColor indexed="64"/>
      </patternFill>
    </fill>
    <fill>
      <patternFill patternType="solid">
        <fgColor rgb="FF00FF00"/>
        <bgColor indexed="64"/>
      </patternFill>
    </fill>
    <fill>
      <patternFill patternType="solid">
        <fgColor rgb="FF00CCFF"/>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9">
    <xf numFmtId="0" fontId="0" fillId="0" borderId="0"/>
    <xf numFmtId="43" fontId="10" fillId="0" borderId="0" applyFont="0" applyFill="0" applyBorder="0" applyAlignment="0" applyProtection="0"/>
    <xf numFmtId="0" fontId="4" fillId="0" borderId="0"/>
    <xf numFmtId="0" fontId="1" fillId="0" borderId="0"/>
    <xf numFmtId="0" fontId="2" fillId="0" borderId="0"/>
    <xf numFmtId="0" fontId="1" fillId="0" borderId="0"/>
    <xf numFmtId="0" fontId="1" fillId="0" borderId="0"/>
    <xf numFmtId="0" fontId="3" fillId="0" borderId="0"/>
    <xf numFmtId="9" fontId="10" fillId="0" borderId="0" applyFont="0" applyFill="0" applyBorder="0" applyAlignment="0" applyProtection="0"/>
  </cellStyleXfs>
  <cellXfs count="211">
    <xf numFmtId="0" fontId="0" fillId="0" borderId="0" xfId="0" applyAlignment="1">
      <alignment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0" fontId="5" fillId="5" borderId="1" xfId="0" applyFont="1" applyFill="1" applyBorder="1" applyAlignment="1">
      <alignment horizontal="center" vertical="center" wrapText="1"/>
    </xf>
    <xf numFmtId="167" fontId="5" fillId="0"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xf>
    <xf numFmtId="9" fontId="5" fillId="5"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0" borderId="1" xfId="6" applyFont="1" applyFill="1" applyBorder="1" applyAlignment="1">
      <alignment horizontal="center" vertical="center" wrapText="1"/>
    </xf>
    <xf numFmtId="0" fontId="5" fillId="0" borderId="1" xfId="6" applyFont="1" applyBorder="1" applyAlignment="1">
      <alignment horizontal="center" vertical="center" wrapText="1"/>
    </xf>
    <xf numFmtId="14" fontId="5" fillId="0" borderId="1" xfId="6" applyNumberFormat="1" applyFont="1" applyFill="1" applyBorder="1" applyAlignment="1">
      <alignment horizontal="center" vertical="center" wrapText="1"/>
    </xf>
    <xf numFmtId="0" fontId="5" fillId="0" borderId="1" xfId="8" applyNumberFormat="1" applyFont="1" applyFill="1" applyBorder="1" applyAlignment="1">
      <alignment horizontal="center" vertical="center" wrapText="1"/>
    </xf>
    <xf numFmtId="0" fontId="5" fillId="0" borderId="1" xfId="7" applyFont="1" applyFill="1" applyBorder="1" applyAlignment="1">
      <alignment horizontal="center" vertical="center" wrapText="1"/>
    </xf>
    <xf numFmtId="9" fontId="5" fillId="0" borderId="1" xfId="7"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0" fontId="5" fillId="0" borderId="1" xfId="8" applyNumberFormat="1" applyFont="1" applyFill="1" applyBorder="1" applyAlignment="1">
      <alignment horizontal="center" vertical="center" wrapText="1"/>
    </xf>
    <xf numFmtId="9" fontId="5" fillId="0" borderId="1" xfId="0" applyNumberFormat="1" applyFont="1" applyBorder="1" applyAlignment="1">
      <alignment horizontal="center" vertical="center" wrapText="1"/>
    </xf>
    <xf numFmtId="164" fontId="5"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0" fontId="5" fillId="0" borderId="1" xfId="2" applyFont="1" applyFill="1" applyBorder="1" applyAlignment="1">
      <alignment horizontal="justify" vertical="center" wrapText="1"/>
    </xf>
    <xf numFmtId="0" fontId="5" fillId="0" borderId="1" xfId="0" applyFont="1" applyFill="1" applyBorder="1" applyAlignment="1">
      <alignment horizontal="left" vertical="center" wrapText="1"/>
    </xf>
    <xf numFmtId="9" fontId="5" fillId="0" borderId="1" xfId="8"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2" fontId="5" fillId="0" borderId="1" xfId="0" applyNumberFormat="1" applyFont="1" applyFill="1" applyBorder="1" applyAlignment="1">
      <alignment horizontal="center" vertical="center" wrapText="1"/>
    </xf>
    <xf numFmtId="42" fontId="5"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NumberFormat="1"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4" applyNumberFormat="1" applyFont="1" applyFill="1" applyBorder="1" applyAlignment="1">
      <alignment horizontal="center" vertical="center" wrapText="1"/>
    </xf>
    <xf numFmtId="0" fontId="5" fillId="0" borderId="1" xfId="5"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3"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66" fontId="5" fillId="0" borderId="1" xfId="0" applyNumberFormat="1" applyFont="1" applyFill="1" applyBorder="1" applyAlignment="1">
      <alignment horizontal="center" vertical="center" wrapText="1"/>
    </xf>
    <xf numFmtId="164" fontId="5" fillId="0" borderId="1" xfId="6" applyNumberFormat="1" applyFont="1" applyFill="1" applyBorder="1" applyAlignment="1">
      <alignment horizontal="center" vertical="center" wrapText="1"/>
    </xf>
    <xf numFmtId="0" fontId="5" fillId="0" borderId="1" xfId="6" applyNumberFormat="1" applyFont="1" applyFill="1" applyBorder="1" applyAlignment="1">
      <alignment horizontal="center" vertical="center" wrapText="1"/>
    </xf>
    <xf numFmtId="3" fontId="5" fillId="0" borderId="1" xfId="6" applyNumberFormat="1" applyFont="1" applyFill="1" applyBorder="1" applyAlignment="1">
      <alignment horizontal="center" vertical="center" wrapText="1"/>
    </xf>
    <xf numFmtId="165" fontId="5" fillId="0" borderId="1" xfId="7" applyNumberFormat="1" applyFont="1" applyFill="1" applyBorder="1" applyAlignment="1">
      <alignment horizontal="center" vertical="center" wrapText="1"/>
    </xf>
    <xf numFmtId="3" fontId="5" fillId="0" borderId="1" xfId="7" applyNumberFormat="1" applyFont="1" applyFill="1" applyBorder="1" applyAlignment="1">
      <alignment horizontal="center" vertical="center" wrapText="1"/>
    </xf>
    <xf numFmtId="164" fontId="5" fillId="0" borderId="1" xfId="7" applyNumberFormat="1" applyFont="1" applyFill="1" applyBorder="1" applyAlignment="1">
      <alignment horizontal="center" vertical="center" wrapText="1"/>
    </xf>
    <xf numFmtId="165" fontId="5" fillId="0" borderId="1" xfId="6"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164" fontId="5" fillId="5"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165" fontId="5" fillId="5" borderId="1" xfId="0" applyNumberFormat="1" applyFont="1" applyFill="1" applyBorder="1" applyAlignment="1">
      <alignment horizontal="center" vertical="center" wrapText="1"/>
    </xf>
    <xf numFmtId="4" fontId="5" fillId="5" borderId="1" xfId="0" applyNumberFormat="1" applyFont="1" applyFill="1" applyBorder="1" applyAlignment="1">
      <alignment horizontal="center" vertical="center" wrapText="1"/>
    </xf>
    <xf numFmtId="10"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2"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4" fontId="5" fillId="0" borderId="1" xfId="2" applyNumberFormat="1" applyFont="1" applyFill="1" applyBorder="1" applyAlignment="1">
      <alignment horizontal="center" vertical="center" wrapText="1"/>
    </xf>
    <xf numFmtId="168" fontId="5" fillId="0" borderId="1" xfId="2" applyNumberFormat="1" applyFont="1" applyFill="1" applyBorder="1" applyAlignment="1">
      <alignment horizontal="center" vertical="center" wrapText="1"/>
    </xf>
    <xf numFmtId="165" fontId="5" fillId="0" borderId="1" xfId="2" applyNumberFormat="1" applyFont="1" applyFill="1" applyBorder="1" applyAlignment="1">
      <alignment horizontal="center" vertical="center" wrapText="1"/>
    </xf>
    <xf numFmtId="169" fontId="5" fillId="0" borderId="1" xfId="0" applyNumberFormat="1" applyFont="1" applyFill="1" applyBorder="1" applyAlignment="1">
      <alignment horizontal="center" vertical="center"/>
    </xf>
    <xf numFmtId="170" fontId="5" fillId="0" borderId="1" xfId="2" applyNumberFormat="1" applyFont="1" applyFill="1" applyBorder="1" applyAlignment="1">
      <alignment horizontal="center" vertical="center" wrapText="1"/>
    </xf>
    <xf numFmtId="171" fontId="5" fillId="0" borderId="1" xfId="0" applyNumberFormat="1" applyFont="1" applyBorder="1" applyAlignment="1">
      <alignment horizontal="center" vertical="center" wrapText="1"/>
    </xf>
    <xf numFmtId="0"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3" fontId="5" fillId="5" borderId="1" xfId="3" applyNumberFormat="1" applyFont="1" applyFill="1" applyBorder="1" applyAlignment="1">
      <alignment horizontal="center" vertical="center" wrapText="1"/>
    </xf>
    <xf numFmtId="172"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173" fontId="5" fillId="0" borderId="1" xfId="1" applyNumberFormat="1" applyFont="1" applyFill="1" applyBorder="1" applyAlignment="1">
      <alignment horizontal="center" vertical="center" wrapText="1"/>
    </xf>
    <xf numFmtId="174" fontId="5" fillId="0" borderId="1" xfId="0" applyNumberFormat="1" applyFont="1" applyFill="1" applyBorder="1" applyAlignment="1">
      <alignment horizontal="center" vertical="center" wrapText="1"/>
    </xf>
    <xf numFmtId="2" fontId="5" fillId="0" borderId="1" xfId="6" applyNumberFormat="1" applyFont="1" applyFill="1" applyBorder="1" applyAlignment="1">
      <alignment horizontal="center" vertical="center" wrapText="1"/>
    </xf>
    <xf numFmtId="171" fontId="5" fillId="0" borderId="1" xfId="0" applyNumberFormat="1" applyFont="1" applyFill="1" applyBorder="1" applyAlignment="1">
      <alignment horizontal="center" vertical="center" wrapText="1"/>
    </xf>
    <xf numFmtId="175"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8" fontId="5" fillId="0"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179" fontId="5" fillId="0" borderId="1" xfId="0" applyNumberFormat="1" applyFont="1" applyFill="1" applyBorder="1" applyAlignment="1">
      <alignment horizontal="center" vertical="center" wrapText="1"/>
    </xf>
    <xf numFmtId="169"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5" fontId="5" fillId="2" borderId="1" xfId="0" applyNumberFormat="1"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4" fontId="5" fillId="0" borderId="0" xfId="0" applyNumberFormat="1" applyFont="1" applyFill="1" applyBorder="1" applyAlignment="1">
      <alignment horizontal="center" vertical="center" wrapText="1"/>
    </xf>
    <xf numFmtId="0" fontId="5" fillId="0" borderId="0" xfId="0" applyFont="1" applyBorder="1" applyAlignment="1">
      <alignment vertical="center" wrapText="1"/>
    </xf>
    <xf numFmtId="0" fontId="5" fillId="0" borderId="0" xfId="2" applyFont="1" applyFill="1" applyBorder="1" applyAlignment="1">
      <alignment horizontal="center" vertical="center"/>
    </xf>
    <xf numFmtId="0" fontId="5" fillId="0" borderId="0" xfId="0" applyFont="1" applyFill="1" applyBorder="1" applyAlignment="1">
      <alignment vertical="center" wrapText="1"/>
    </xf>
    <xf numFmtId="0" fontId="2" fillId="0" borderId="0" xfId="0" applyFont="1" applyBorder="1" applyAlignment="1">
      <alignment horizontal="center" vertical="center" wrapText="1"/>
    </xf>
    <xf numFmtId="164"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5" fontId="2"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0" fontId="2" fillId="0" borderId="0" xfId="0" applyFont="1" applyFill="1" applyAlignment="1">
      <alignment wrapText="1"/>
    </xf>
    <xf numFmtId="3" fontId="5" fillId="5" borderId="3"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11" fillId="0" borderId="4" xfId="0" applyFont="1" applyFill="1" applyBorder="1" applyAlignment="1">
      <alignment horizontal="center" vertical="center" wrapText="1"/>
    </xf>
    <xf numFmtId="164" fontId="11"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NumberFormat="1" applyFont="1" applyFill="1" applyBorder="1" applyAlignment="1">
      <alignment horizontal="center" vertical="center" wrapText="1"/>
    </xf>
    <xf numFmtId="3" fontId="11" fillId="0" borderId="6" xfId="0" applyNumberFormat="1" applyFont="1" applyFill="1" applyBorder="1" applyAlignment="1">
      <alignment horizontal="center" vertical="center" wrapText="1"/>
    </xf>
    <xf numFmtId="4" fontId="11" fillId="0" borderId="6" xfId="0" applyNumberFormat="1" applyFont="1" applyFill="1" applyBorder="1" applyAlignment="1">
      <alignment horizontal="center" vertical="center" wrapText="1"/>
    </xf>
    <xf numFmtId="164" fontId="11" fillId="0" borderId="6" xfId="0" applyNumberFormat="1" applyFont="1" applyFill="1" applyBorder="1" applyAlignment="1">
      <alignment horizontal="center" vertical="center" wrapText="1"/>
    </xf>
    <xf numFmtId="165" fontId="11" fillId="0" borderId="6" xfId="0" applyNumberFormat="1"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64"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2" fontId="11" fillId="7" borderId="6" xfId="0" applyNumberFormat="1" applyFont="1" applyFill="1" applyBorder="1" applyAlignment="1">
      <alignment horizontal="center" vertical="center" wrapText="1"/>
    </xf>
    <xf numFmtId="4" fontId="11" fillId="7" borderId="6" xfId="0" applyNumberFormat="1" applyFont="1" applyFill="1" applyBorder="1" applyAlignment="1">
      <alignment horizontal="center" vertical="center" wrapText="1"/>
    </xf>
    <xf numFmtId="164" fontId="11" fillId="5" borderId="6" xfId="0" applyNumberFormat="1" applyFont="1" applyFill="1" applyBorder="1" applyAlignment="1">
      <alignment horizontal="center" vertical="center" wrapText="1"/>
    </xf>
    <xf numFmtId="164" fontId="11" fillId="7" borderId="6"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1" fillId="7" borderId="4" xfId="0" applyFont="1" applyFill="1" applyBorder="1" applyAlignment="1">
      <alignment horizontal="center" vertical="center" wrapText="1"/>
    </xf>
    <xf numFmtId="3" fontId="11" fillId="7" borderId="6" xfId="0" applyNumberFormat="1" applyFont="1" applyFill="1" applyBorder="1" applyAlignment="1">
      <alignment horizontal="center" vertical="center" wrapText="1"/>
    </xf>
    <xf numFmtId="3" fontId="11" fillId="5" borderId="6" xfId="0"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3" fontId="11" fillId="5" borderId="3"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0" xfId="0" applyFont="1" applyAlignment="1">
      <alignment horizontal="center" vertical="center" wrapText="1"/>
    </xf>
    <xf numFmtId="0" fontId="5"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5" fillId="0" borderId="0" xfId="0" applyFont="1" applyFill="1" applyAlignment="1">
      <alignment horizontal="center" vertical="center" wrapText="1"/>
    </xf>
    <xf numFmtId="0" fontId="5" fillId="0" borderId="9" xfId="2" applyFont="1" applyFill="1" applyBorder="1" applyAlignment="1">
      <alignment horizontal="center" vertical="center" wrapText="1"/>
    </xf>
    <xf numFmtId="164" fontId="5" fillId="0" borderId="10" xfId="2" applyNumberFormat="1" applyFont="1" applyFill="1" applyBorder="1" applyAlignment="1">
      <alignment horizontal="center" vertical="center" wrapText="1"/>
    </xf>
    <xf numFmtId="0" fontId="5" fillId="0" borderId="10" xfId="2" applyFont="1" applyFill="1" applyBorder="1" applyAlignment="1">
      <alignment horizontal="center" vertical="center" wrapText="1"/>
    </xf>
    <xf numFmtId="0" fontId="5" fillId="0" borderId="11" xfId="2" applyFont="1" applyFill="1" applyBorder="1" applyAlignment="1">
      <alignment horizontal="center" vertical="center" wrapText="1"/>
    </xf>
    <xf numFmtId="3" fontId="5" fillId="0" borderId="11" xfId="2" applyNumberFormat="1" applyFont="1" applyFill="1" applyBorder="1" applyAlignment="1">
      <alignment horizontal="center" vertical="center" wrapText="1"/>
    </xf>
    <xf numFmtId="164" fontId="5" fillId="0" borderId="11" xfId="2" applyNumberFormat="1" applyFont="1" applyFill="1" applyBorder="1" applyAlignment="1">
      <alignment horizontal="center" vertical="center" wrapText="1"/>
    </xf>
    <xf numFmtId="4" fontId="5" fillId="0" borderId="11" xfId="2" applyNumberFormat="1" applyFont="1" applyFill="1" applyBorder="1" applyAlignment="1">
      <alignment horizontal="center" vertical="center" wrapText="1"/>
    </xf>
    <xf numFmtId="180" fontId="5" fillId="0" borderId="9" xfId="2" applyNumberFormat="1" applyFont="1" applyFill="1" applyBorder="1" applyAlignment="1">
      <alignment horizontal="center" vertical="center" wrapText="1"/>
    </xf>
    <xf numFmtId="0" fontId="5" fillId="0" borderId="0" xfId="2" applyFont="1" applyFill="1" applyAlignment="1">
      <alignment horizontal="center" vertical="center"/>
    </xf>
    <xf numFmtId="10" fontId="5" fillId="0" borderId="9" xfId="2" applyNumberFormat="1" applyFont="1" applyFill="1" applyBorder="1" applyAlignment="1">
      <alignment horizontal="center" vertical="center" wrapText="1"/>
    </xf>
    <xf numFmtId="0" fontId="5" fillId="0" borderId="9" xfId="2" applyFont="1" applyFill="1" applyBorder="1" applyAlignment="1">
      <alignment horizontal="left" vertical="center" wrapText="1"/>
    </xf>
    <xf numFmtId="0" fontId="8" fillId="0" borderId="1" xfId="0"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164" fontId="9" fillId="0" borderId="3" xfId="0" applyNumberFormat="1" applyFont="1" applyFill="1" applyBorder="1" applyAlignment="1">
      <alignment horizontal="center" vertical="center" wrapText="1"/>
    </xf>
    <xf numFmtId="165"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0" xfId="0" applyFont="1" applyAlignment="1">
      <alignment horizontal="center" vertical="center" wrapText="1"/>
    </xf>
    <xf numFmtId="0" fontId="5" fillId="5" borderId="4" xfId="0" applyFont="1" applyFill="1" applyBorder="1" applyAlignment="1">
      <alignment horizontal="center" vertical="center" wrapText="1"/>
    </xf>
    <xf numFmtId="0" fontId="5" fillId="5" borderId="4" xfId="0" applyFont="1" applyFill="1" applyBorder="1" applyAlignment="1" applyProtection="1">
      <alignment horizontal="center" vertical="center" wrapText="1"/>
      <protection locked="0"/>
    </xf>
    <xf numFmtId="164" fontId="5" fillId="5" borderId="5" xfId="0" applyNumberFormat="1"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pplyProtection="1">
      <alignment horizontal="center" vertical="center" wrapText="1"/>
      <protection locked="0"/>
    </xf>
    <xf numFmtId="0" fontId="5" fillId="5" borderId="6" xfId="0" applyNumberFormat="1" applyFont="1" applyFill="1" applyBorder="1" applyAlignment="1">
      <alignment horizontal="center" vertical="center" wrapText="1"/>
    </xf>
    <xf numFmtId="0" fontId="5" fillId="8" borderId="6" xfId="0" applyNumberFormat="1" applyFont="1" applyFill="1" applyBorder="1" applyAlignment="1">
      <alignment horizontal="center" vertical="center" wrapText="1"/>
    </xf>
    <xf numFmtId="3" fontId="5" fillId="5" borderId="6" xfId="0" applyNumberFormat="1" applyFont="1" applyFill="1" applyBorder="1" applyAlignment="1">
      <alignment horizontal="center" vertical="center" wrapText="1"/>
    </xf>
    <xf numFmtId="3" fontId="5" fillId="8" borderId="6" xfId="0" applyNumberFormat="1" applyFont="1" applyFill="1" applyBorder="1" applyAlignment="1">
      <alignment horizontal="center" vertical="center" wrapText="1"/>
    </xf>
    <xf numFmtId="164" fontId="5" fillId="5" borderId="6" xfId="0" applyNumberFormat="1" applyFont="1" applyFill="1" applyBorder="1" applyAlignment="1">
      <alignment horizontal="center" vertical="center" wrapText="1"/>
    </xf>
    <xf numFmtId="164" fontId="5" fillId="8" borderId="6" xfId="0" applyNumberFormat="1" applyFont="1" applyFill="1" applyBorder="1" applyAlignment="1">
      <alignment horizontal="center" vertical="center" wrapText="1"/>
    </xf>
    <xf numFmtId="0" fontId="5" fillId="8" borderId="4" xfId="0" applyFont="1" applyFill="1" applyBorder="1" applyAlignment="1">
      <alignment horizontal="center" vertical="center" wrapText="1"/>
    </xf>
    <xf numFmtId="165" fontId="5" fillId="5" borderId="6" xfId="0" applyNumberFormat="1"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5" fillId="5"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3" fontId="5" fillId="6" borderId="1" xfId="0" applyNumberFormat="1" applyFont="1" applyFill="1" applyBorder="1" applyAlignment="1">
      <alignment horizontal="center" vertical="center" wrapText="1"/>
    </xf>
    <xf numFmtId="174" fontId="11" fillId="0" borderId="6" xfId="0" applyNumberFormat="1" applyFont="1" applyFill="1" applyBorder="1" applyAlignment="1">
      <alignment horizontal="center" vertical="center" wrapText="1"/>
    </xf>
    <xf numFmtId="164" fontId="5" fillId="6" borderId="1" xfId="0" applyNumberFormat="1" applyFont="1" applyFill="1" applyBorder="1" applyAlignment="1">
      <alignment horizontal="center" vertical="center" wrapText="1"/>
    </xf>
    <xf numFmtId="167" fontId="11" fillId="0" borderId="4" xfId="0" applyNumberFormat="1" applyFont="1" applyBorder="1" applyAlignment="1">
      <alignment horizontal="center" vertical="center" wrapText="1"/>
    </xf>
    <xf numFmtId="167" fontId="11" fillId="0" borderId="4" xfId="0" applyNumberFormat="1" applyFont="1" applyFill="1" applyBorder="1" applyAlignment="1">
      <alignment horizontal="center" vertical="center" wrapText="1"/>
    </xf>
    <xf numFmtId="9" fontId="11" fillId="0" borderId="4" xfId="0" applyNumberFormat="1" applyFont="1" applyBorder="1" applyAlignment="1">
      <alignment horizontal="center" vertical="center" wrapText="1"/>
    </xf>
    <xf numFmtId="0" fontId="10" fillId="6" borderId="1" xfId="0" applyFont="1" applyFill="1" applyBorder="1" applyAlignment="1">
      <alignment horizontal="center" vertical="center" wrapText="1"/>
    </xf>
    <xf numFmtId="167" fontId="5" fillId="0" borderId="3" xfId="0" applyNumberFormat="1" applyFont="1" applyFill="1" applyBorder="1" applyAlignment="1">
      <alignment horizontal="center" vertical="center" wrapText="1"/>
    </xf>
    <xf numFmtId="179" fontId="5" fillId="0" borderId="3" xfId="0" applyNumberFormat="1" applyFont="1" applyFill="1" applyBorder="1" applyAlignment="1">
      <alignment horizontal="center" vertical="center" wrapText="1"/>
    </xf>
    <xf numFmtId="181" fontId="5" fillId="0" borderId="3"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167" fontId="5" fillId="0" borderId="1" xfId="8"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1"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3" borderId="1" xfId="0" applyFont="1" applyFill="1" applyBorder="1" applyAlignment="1">
      <alignment horizontal="center" vertical="center" wrapText="1"/>
    </xf>
  </cellXfs>
  <cellStyles count="9">
    <cellStyle name="Dziesiętny" xfId="1" builtinId="3"/>
    <cellStyle name="Excel Built-in Normal" xfId="2"/>
    <cellStyle name="Normalny" xfId="0" builtinId="0"/>
    <cellStyle name="Normalny 2" xfId="3"/>
    <cellStyle name="Normalny 3" xfId="4"/>
    <cellStyle name="Normalny 4" xfId="5"/>
    <cellStyle name="Normalny_Arkusz1" xfId="6"/>
    <cellStyle name="Normalny_Arkusz1_1" xfId="7"/>
    <cellStyle name="Procentowy"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57150</xdr:colOff>
      <xdr:row>91</xdr:row>
      <xdr:rowOff>66675</xdr:rowOff>
    </xdr:to>
    <xdr:sp macro="" textlink="">
      <xdr:nvSpPr>
        <xdr:cNvPr id="1063" name="Rectangle 5" hidden="1"/>
        <xdr:cNvSpPr>
          <a:spLocks noSelect="1" noChangeArrowheads="1"/>
        </xdr:cNvSpPr>
      </xdr:nvSpPr>
      <xdr:spPr bwMode="auto">
        <a:xfrm>
          <a:off x="0" y="0"/>
          <a:ext cx="9439275" cy="103946325"/>
        </a:xfrm>
        <a:prstGeom prst="rect">
          <a:avLst/>
        </a:prstGeom>
        <a:solidFill>
          <a:srgbClr val="FFFFFF"/>
        </a:solidFill>
        <a:ln w="9525">
          <a:solidFill>
            <a:srgbClr val="000000"/>
          </a:solidFill>
          <a:round/>
          <a:headEnd/>
          <a:tailEnd/>
        </a:ln>
      </xdr:spPr>
    </xdr:sp>
    <xdr:clientData/>
  </xdr:twoCellAnchor>
  <xdr:twoCellAnchor editAs="absolute">
    <xdr:from>
      <xdr:col>143</xdr:col>
      <xdr:colOff>1006739</xdr:colOff>
      <xdr:row>0</xdr:row>
      <xdr:rowOff>57150</xdr:rowOff>
    </xdr:from>
    <xdr:to>
      <xdr:col>148</xdr:col>
      <xdr:colOff>812006</xdr:colOff>
      <xdr:row>5</xdr:row>
      <xdr:rowOff>683419</xdr:rowOff>
    </xdr:to>
    <xdr:sp macro="" textlink="">
      <xdr:nvSpPr>
        <xdr:cNvPr id="2" name="Rectangle 1" hidden="1"/>
        <xdr:cNvSpPr>
          <a:spLocks noChangeArrowheads="1"/>
        </xdr:cNvSpPr>
      </xdr:nvSpPr>
      <xdr:spPr bwMode="auto">
        <a:xfrm>
          <a:off x="165706425" y="57150"/>
          <a:ext cx="5524500" cy="3238500"/>
        </a:xfrm>
        <a:prstGeom prst="rect">
          <a:avLst/>
        </a:prstGeom>
        <a:solidFill>
          <a:srgbClr val="FFFFE1"/>
        </a:solidFill>
        <a:ln w="9525">
          <a:solidFill>
            <a:srgbClr val="000000"/>
          </a:solidFill>
          <a:round/>
          <a:headEnd/>
          <a:tailEnd/>
        </a:ln>
        <a:effectLst>
          <a:outerShdw dist="35921" dir="2700000" algn="ctr" rotWithShape="0">
            <a:srgbClr val="000000"/>
          </a:outerShdw>
        </a:effectLst>
        <a:extLst/>
      </xdr:spPr>
      <xdr:txBody>
        <a:bodyPr/>
        <a:lstStyle/>
        <a:p>
          <a:endParaRPr lang="pl-PL"/>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lka/Desktop/milena/W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dictionaries"/>
    </sheetNames>
    <sheetDataSet>
      <sheetData sheetId="0"/>
      <sheetData sheetId="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anusz.nogal@braniewo.pl" TargetMode="External"/><Relationship Id="rId1" Type="http://schemas.openxmlformats.org/officeDocument/2006/relationships/hyperlink" Target="mailto:r.gorczyca@um.elk.p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W94"/>
  <sheetViews>
    <sheetView tabSelected="1" zoomScale="80" zoomScaleNormal="80" workbookViewId="0">
      <pane ySplit="1" topLeftCell="A2" activePane="bottomLeft" state="frozen"/>
      <selection pane="bottomLeft" activeCell="DQ69" sqref="DQ69"/>
    </sheetView>
  </sheetViews>
  <sheetFormatPr defaultColWidth="17.140625" defaultRowHeight="12.75" customHeight="1"/>
  <cols>
    <col min="1" max="1" width="6.85546875" style="142" customWidth="1"/>
    <col min="2" max="2" width="24.140625" style="142" customWidth="1"/>
    <col min="3" max="3" width="19.28515625" style="142" customWidth="1"/>
    <col min="4" max="4" width="28.140625" style="142" customWidth="1"/>
    <col min="5" max="5" width="11.42578125" style="142" customWidth="1"/>
    <col min="6" max="6" width="12.140625" style="142" customWidth="1"/>
    <col min="7" max="7" width="11.7109375" style="142" customWidth="1"/>
    <col min="8" max="8" width="13.7109375" style="142" customWidth="1"/>
    <col min="9" max="9" width="13.28515625" style="142" customWidth="1"/>
    <col min="10" max="10" width="8.7109375" style="142" customWidth="1"/>
    <col min="11" max="11" width="9.42578125" style="142" customWidth="1"/>
    <col min="12" max="12" width="11.5703125" style="142" customWidth="1"/>
    <col min="13" max="13" width="11.7109375" style="142" customWidth="1"/>
    <col min="14" max="14" width="12.140625" style="142" customWidth="1"/>
    <col min="15" max="15" width="13.28515625" style="142" customWidth="1"/>
    <col min="16" max="16" width="13.85546875" style="142" customWidth="1"/>
    <col min="17" max="17" width="13.140625" style="142" customWidth="1"/>
    <col min="18" max="18" width="19.42578125" style="142" customWidth="1"/>
    <col min="19" max="19" width="17" style="142" customWidth="1"/>
    <col min="20" max="20" width="17.42578125" style="142" customWidth="1"/>
    <col min="21" max="21" width="15.85546875" style="142" customWidth="1"/>
    <col min="22" max="22" width="15.5703125" style="142" customWidth="1"/>
    <col min="23" max="23" width="18.140625" style="142" customWidth="1"/>
    <col min="24" max="24" width="16.7109375" style="142" customWidth="1"/>
    <col min="25" max="25" width="23.28515625" style="142" customWidth="1"/>
    <col min="26" max="26" width="17.5703125" style="142" customWidth="1"/>
    <col min="27" max="27" width="25.28515625" style="142" customWidth="1"/>
    <col min="28" max="28" width="13.5703125" style="142" customWidth="1"/>
    <col min="29" max="38" width="17.140625" style="142"/>
    <col min="39" max="39" width="14.140625" style="142" customWidth="1"/>
    <col min="40" max="40" width="18.28515625" style="142" customWidth="1"/>
    <col min="41" max="41" width="19.85546875" style="142" customWidth="1"/>
    <col min="42" max="42" width="21.28515625" style="142" customWidth="1"/>
    <col min="43" max="43" width="18.42578125" style="142" customWidth="1"/>
    <col min="44" max="44" width="16" style="142" customWidth="1"/>
    <col min="45" max="45" width="19.140625" style="142" customWidth="1"/>
    <col min="46" max="46" width="12.5703125" style="142" customWidth="1"/>
    <col min="47" max="47" width="11.28515625" style="142" customWidth="1"/>
    <col min="48" max="48" width="21.28515625" style="142" customWidth="1"/>
    <col min="49" max="49" width="19.42578125" style="142" customWidth="1"/>
    <col min="50" max="50" width="21.140625" style="142" customWidth="1"/>
    <col min="51" max="51" width="13.140625" style="142" customWidth="1"/>
    <col min="52" max="52" width="13.7109375" style="142" customWidth="1"/>
    <col min="53" max="53" width="13" style="142" customWidth="1"/>
    <col min="54" max="54" width="17.140625" style="142"/>
    <col min="55" max="55" width="17.85546875" style="142" customWidth="1"/>
    <col min="56" max="57" width="12.85546875" style="142" customWidth="1"/>
    <col min="58" max="58" width="13.5703125" style="142" customWidth="1"/>
    <col min="59" max="59" width="14.85546875" style="142" customWidth="1"/>
    <col min="60" max="73" width="17.140625" style="142"/>
    <col min="74" max="74" width="12.5703125" style="142" customWidth="1"/>
    <col min="75" max="75" width="42.28515625" style="142" customWidth="1"/>
    <col min="76" max="76" width="10.7109375" style="142" customWidth="1"/>
    <col min="77" max="77" width="8" style="142" customWidth="1"/>
    <col min="78" max="78" width="13.140625" style="142" customWidth="1"/>
    <col min="79" max="79" width="8.42578125" style="142" customWidth="1"/>
    <col min="80" max="80" width="9.7109375" style="142" customWidth="1"/>
    <col min="81" max="81" width="9.28515625" style="142" customWidth="1"/>
    <col min="82" max="82" width="8.7109375" style="142" customWidth="1"/>
    <col min="83" max="83" width="13.140625" style="142" customWidth="1"/>
    <col min="84" max="84" width="7.42578125" style="142" customWidth="1"/>
    <col min="85" max="85" width="9" style="142" customWidth="1"/>
    <col min="86" max="86" width="10.7109375" style="142" customWidth="1"/>
    <col min="87" max="87" width="13.140625" style="142" customWidth="1"/>
    <col min="88" max="88" width="17.140625" style="142"/>
    <col min="89" max="89" width="12.5703125" style="142" customWidth="1"/>
    <col min="90" max="90" width="14.7109375" style="142" customWidth="1"/>
    <col min="91" max="91" width="14.85546875" style="142" customWidth="1"/>
    <col min="92" max="92" width="22" style="142" customWidth="1"/>
    <col min="93" max="93" width="17.140625" style="142" customWidth="1"/>
    <col min="94" max="94" width="14.85546875" style="142" customWidth="1"/>
    <col min="95" max="95" width="11" style="142" customWidth="1"/>
    <col min="96" max="96" width="17.140625" style="142"/>
    <col min="97" max="97" width="13.85546875" style="142" customWidth="1"/>
    <col min="98" max="98" width="15.140625" style="142" customWidth="1"/>
    <col min="99" max="99" width="17.140625" style="142"/>
    <col min="100" max="100" width="21.7109375" style="142" customWidth="1"/>
    <col min="101" max="101" width="16" style="142" customWidth="1"/>
    <col min="102" max="102" width="19.140625" style="142" customWidth="1"/>
    <col min="103" max="103" width="14.5703125" style="142" customWidth="1"/>
    <col min="104" max="111" width="19.7109375" style="142" customWidth="1"/>
    <col min="112" max="112" width="17.140625" style="142"/>
    <col min="113" max="113" width="25.42578125" style="142" customWidth="1"/>
    <col min="114" max="114" width="20.7109375" style="142" customWidth="1"/>
    <col min="115" max="115" width="22" style="142" customWidth="1"/>
    <col min="116" max="117" width="17.140625" style="142"/>
    <col min="118" max="118" width="12.28515625" style="142" customWidth="1"/>
    <col min="119" max="119" width="12.140625" style="142" customWidth="1"/>
    <col min="120" max="120" width="25.140625" style="142" customWidth="1"/>
    <col min="121" max="121" width="24.28515625" style="142" customWidth="1"/>
    <col min="122" max="122" width="49.5703125" style="142" customWidth="1"/>
    <col min="123" max="123" width="53.42578125" style="142" customWidth="1"/>
    <col min="124" max="124" width="17.28515625" style="142" customWidth="1"/>
    <col min="125" max="125" width="19.42578125" style="142" customWidth="1"/>
    <col min="126" max="126" width="15.140625" style="142" customWidth="1"/>
    <col min="127" max="127" width="65.7109375" style="142" customWidth="1"/>
    <col min="128" max="16384" width="17.140625" style="142"/>
  </cols>
  <sheetData>
    <row r="1" spans="1:127" ht="16.5" customHeight="1">
      <c r="A1" s="197" t="s">
        <v>0</v>
      </c>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81"/>
      <c r="AB1" s="198" t="s">
        <v>1</v>
      </c>
      <c r="AC1" s="198"/>
      <c r="AD1" s="198"/>
      <c r="AE1" s="198"/>
      <c r="AF1" s="198"/>
      <c r="AG1" s="198"/>
      <c r="AH1" s="198"/>
      <c r="AI1" s="198"/>
      <c r="AJ1" s="198"/>
      <c r="AK1" s="198"/>
      <c r="AL1" s="198"/>
      <c r="AM1" s="198"/>
      <c r="AN1" s="198"/>
      <c r="AO1" s="198"/>
      <c r="AP1" s="198"/>
      <c r="AQ1" s="198"/>
      <c r="AR1" s="198"/>
      <c r="AS1" s="198"/>
      <c r="AT1" s="198"/>
      <c r="AU1" s="198"/>
      <c r="AV1" s="198"/>
      <c r="AW1" s="198"/>
      <c r="AX1" s="198"/>
      <c r="AY1" s="199" t="s">
        <v>2</v>
      </c>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199"/>
      <c r="CE1" s="199"/>
      <c r="CF1" s="199"/>
      <c r="CG1" s="199"/>
      <c r="CH1" s="199"/>
      <c r="CI1" s="199"/>
      <c r="CJ1" s="199"/>
      <c r="CK1" s="199"/>
      <c r="CL1" s="199"/>
      <c r="CM1" s="199"/>
      <c r="CN1" s="199"/>
      <c r="CO1" s="200" t="s">
        <v>127</v>
      </c>
      <c r="CP1" s="200"/>
      <c r="CQ1" s="200"/>
      <c r="CR1" s="200"/>
      <c r="CS1" s="200"/>
      <c r="CT1" s="200"/>
      <c r="CU1" s="200"/>
      <c r="CV1" s="200"/>
      <c r="CW1" s="200"/>
      <c r="CX1" s="200"/>
      <c r="CY1" s="201" t="s">
        <v>3</v>
      </c>
      <c r="CZ1" s="201"/>
      <c r="DA1" s="201"/>
      <c r="DB1" s="201"/>
      <c r="DC1" s="201"/>
      <c r="DD1" s="201"/>
      <c r="DE1" s="201"/>
      <c r="DF1" s="201"/>
      <c r="DG1" s="201"/>
      <c r="DH1" s="201"/>
      <c r="DI1" s="201"/>
      <c r="DJ1" s="201"/>
      <c r="DK1" s="201"/>
      <c r="DL1" s="201"/>
      <c r="DM1" s="201"/>
      <c r="DN1" s="201"/>
      <c r="DO1" s="201"/>
      <c r="DP1" s="196" t="s">
        <v>126</v>
      </c>
      <c r="DQ1" s="196"/>
      <c r="DR1" s="196"/>
      <c r="DS1" s="196"/>
      <c r="DT1" s="196"/>
      <c r="DU1" s="196"/>
      <c r="DV1" s="196"/>
      <c r="DW1" s="195" t="s">
        <v>4</v>
      </c>
    </row>
    <row r="2" spans="1:127" ht="79.5" customHeight="1">
      <c r="A2" s="194" t="s">
        <v>5</v>
      </c>
      <c r="B2" s="194" t="s">
        <v>55</v>
      </c>
      <c r="C2" s="194" t="s">
        <v>124</v>
      </c>
      <c r="D2" s="180" t="s">
        <v>54</v>
      </c>
      <c r="E2" s="194" t="s">
        <v>6</v>
      </c>
      <c r="F2" s="194" t="s">
        <v>7</v>
      </c>
      <c r="G2" s="194" t="s">
        <v>8</v>
      </c>
      <c r="H2" s="194" t="s">
        <v>9</v>
      </c>
      <c r="I2" s="194" t="s">
        <v>10</v>
      </c>
      <c r="J2" s="194" t="s">
        <v>11</v>
      </c>
      <c r="K2" s="194" t="s">
        <v>12</v>
      </c>
      <c r="L2" s="194" t="s">
        <v>13</v>
      </c>
      <c r="M2" s="194" t="s">
        <v>142</v>
      </c>
      <c r="N2" s="194" t="s">
        <v>14</v>
      </c>
      <c r="O2" s="194" t="s">
        <v>15</v>
      </c>
      <c r="P2" s="194" t="s">
        <v>117</v>
      </c>
      <c r="Q2" s="194" t="s">
        <v>118</v>
      </c>
      <c r="R2" s="194" t="s">
        <v>116</v>
      </c>
      <c r="S2" s="194" t="s">
        <v>16</v>
      </c>
      <c r="T2" s="194" t="s">
        <v>17</v>
      </c>
      <c r="U2" s="194" t="s">
        <v>18</v>
      </c>
      <c r="V2" s="194" t="s">
        <v>19</v>
      </c>
      <c r="W2" s="194"/>
      <c r="X2" s="194"/>
      <c r="Y2" s="194"/>
      <c r="Z2" s="194"/>
      <c r="AA2" s="194" t="s">
        <v>143</v>
      </c>
      <c r="AB2" s="194" t="s">
        <v>19</v>
      </c>
      <c r="AC2" s="194"/>
      <c r="AD2" s="194"/>
      <c r="AE2" s="194"/>
      <c r="AF2" s="194"/>
      <c r="AG2" s="194"/>
      <c r="AH2" s="194"/>
      <c r="AI2" s="194" t="s">
        <v>119</v>
      </c>
      <c r="AJ2" s="194"/>
      <c r="AK2" s="194" t="s">
        <v>20</v>
      </c>
      <c r="AL2" s="194" t="s">
        <v>21</v>
      </c>
      <c r="AM2" s="194" t="s">
        <v>22</v>
      </c>
      <c r="AN2" s="194" t="s">
        <v>23</v>
      </c>
      <c r="AO2" s="194" t="s">
        <v>24</v>
      </c>
      <c r="AP2" s="194" t="s">
        <v>25</v>
      </c>
      <c r="AQ2" s="194" t="s">
        <v>26</v>
      </c>
      <c r="AR2" s="194" t="s">
        <v>128</v>
      </c>
      <c r="AS2" s="194"/>
      <c r="AT2" s="194" t="s">
        <v>27</v>
      </c>
      <c r="AU2" s="194"/>
      <c r="AV2" s="194"/>
      <c r="AW2" s="194" t="s">
        <v>28</v>
      </c>
      <c r="AX2" s="194" t="s">
        <v>29</v>
      </c>
      <c r="AY2" s="194" t="s">
        <v>30</v>
      </c>
      <c r="AZ2" s="194" t="s">
        <v>31</v>
      </c>
      <c r="BA2" s="194" t="s">
        <v>32</v>
      </c>
      <c r="BB2" s="194" t="s">
        <v>33</v>
      </c>
      <c r="BC2" s="194" t="s">
        <v>34</v>
      </c>
      <c r="BD2" s="194" t="s">
        <v>120</v>
      </c>
      <c r="BE2" s="194"/>
      <c r="BF2" s="194" t="s">
        <v>121</v>
      </c>
      <c r="BG2" s="194"/>
      <c r="BH2" s="194" t="s">
        <v>35</v>
      </c>
      <c r="BI2" s="194"/>
      <c r="BJ2" s="194"/>
      <c r="BK2" s="194"/>
      <c r="BL2" s="194" t="s">
        <v>129</v>
      </c>
      <c r="BM2" s="194"/>
      <c r="BN2" s="194"/>
      <c r="BO2" s="194" t="s">
        <v>122</v>
      </c>
      <c r="BP2" s="194"/>
      <c r="BQ2" s="194" t="s">
        <v>36</v>
      </c>
      <c r="BR2" s="194" t="s">
        <v>123</v>
      </c>
      <c r="BS2" s="194" t="s">
        <v>37</v>
      </c>
      <c r="BT2" s="194" t="s">
        <v>38</v>
      </c>
      <c r="BU2" s="194" t="s">
        <v>39</v>
      </c>
      <c r="BV2" s="194" t="s">
        <v>40</v>
      </c>
      <c r="BW2" s="194" t="s">
        <v>41</v>
      </c>
      <c r="BX2" s="194" t="s">
        <v>42</v>
      </c>
      <c r="BY2" s="194"/>
      <c r="BZ2" s="194"/>
      <c r="CA2" s="194"/>
      <c r="CB2" s="194"/>
      <c r="CC2" s="194" t="s">
        <v>43</v>
      </c>
      <c r="CD2" s="194"/>
      <c r="CE2" s="194"/>
      <c r="CF2" s="194"/>
      <c r="CG2" s="194"/>
      <c r="CH2" s="194" t="s">
        <v>44</v>
      </c>
      <c r="CI2" s="194"/>
      <c r="CJ2" s="194" t="s">
        <v>45</v>
      </c>
      <c r="CK2" s="194" t="s">
        <v>46</v>
      </c>
      <c r="CL2" s="194" t="s">
        <v>130</v>
      </c>
      <c r="CM2" s="194" t="s">
        <v>47</v>
      </c>
      <c r="CN2" s="194" t="s">
        <v>48</v>
      </c>
      <c r="CO2" s="194" t="s">
        <v>49</v>
      </c>
      <c r="CP2" s="194" t="s">
        <v>50</v>
      </c>
      <c r="CQ2" s="194" t="s">
        <v>51</v>
      </c>
      <c r="CR2" s="194"/>
      <c r="CS2" s="194"/>
      <c r="CT2" s="194"/>
      <c r="CU2" s="194"/>
      <c r="CV2" s="194"/>
      <c r="CW2" s="194"/>
      <c r="CX2" s="194"/>
      <c r="CY2" s="194" t="s">
        <v>52</v>
      </c>
      <c r="CZ2" s="194"/>
      <c r="DA2" s="194"/>
      <c r="DB2" s="194"/>
      <c r="DC2" s="194"/>
      <c r="DD2" s="194"/>
      <c r="DE2" s="194"/>
      <c r="DF2" s="194"/>
      <c r="DG2" s="194"/>
      <c r="DH2" s="194"/>
      <c r="DI2" s="194" t="s">
        <v>53</v>
      </c>
      <c r="DJ2" s="194"/>
      <c r="DK2" s="194"/>
      <c r="DL2" s="194"/>
      <c r="DM2" s="194"/>
      <c r="DN2" s="194"/>
      <c r="DO2" s="194"/>
      <c r="DP2" s="194" t="s">
        <v>137</v>
      </c>
      <c r="DQ2" s="194"/>
      <c r="DR2" s="194" t="s">
        <v>131</v>
      </c>
      <c r="DS2" s="194" t="s">
        <v>132</v>
      </c>
      <c r="DT2" s="194" t="s">
        <v>133</v>
      </c>
      <c r="DU2" s="194"/>
      <c r="DV2" s="194"/>
      <c r="DW2" s="195"/>
    </row>
    <row r="3" spans="1:127" ht="41.25" customHeight="1">
      <c r="A3" s="194"/>
      <c r="B3" s="194"/>
      <c r="C3" s="194"/>
      <c r="D3" s="194" t="s">
        <v>125</v>
      </c>
      <c r="E3" s="194"/>
      <c r="F3" s="194"/>
      <c r="G3" s="194"/>
      <c r="H3" s="194"/>
      <c r="I3" s="194"/>
      <c r="J3" s="194"/>
      <c r="K3" s="194"/>
      <c r="L3" s="194"/>
      <c r="M3" s="194"/>
      <c r="N3" s="194"/>
      <c r="O3" s="194"/>
      <c r="P3" s="194"/>
      <c r="Q3" s="194"/>
      <c r="R3" s="194"/>
      <c r="S3" s="194"/>
      <c r="T3" s="194"/>
      <c r="U3" s="194"/>
      <c r="V3" s="194" t="s">
        <v>56</v>
      </c>
      <c r="W3" s="194" t="s">
        <v>57</v>
      </c>
      <c r="X3" s="194" t="s">
        <v>58</v>
      </c>
      <c r="Y3" s="194" t="s">
        <v>59</v>
      </c>
      <c r="Z3" s="194" t="s">
        <v>60</v>
      </c>
      <c r="AA3" s="194"/>
      <c r="AB3" s="194" t="s">
        <v>61</v>
      </c>
      <c r="AC3" s="194"/>
      <c r="AD3" s="194" t="s">
        <v>62</v>
      </c>
      <c r="AE3" s="194"/>
      <c r="AF3" s="194" t="s">
        <v>63</v>
      </c>
      <c r="AG3" s="194"/>
      <c r="AH3" s="194" t="s">
        <v>64</v>
      </c>
      <c r="AI3" s="194" t="s">
        <v>65</v>
      </c>
      <c r="AJ3" s="194" t="s">
        <v>66</v>
      </c>
      <c r="AK3" s="194"/>
      <c r="AL3" s="194"/>
      <c r="AM3" s="194"/>
      <c r="AN3" s="194"/>
      <c r="AO3" s="194"/>
      <c r="AP3" s="194"/>
      <c r="AQ3" s="194"/>
      <c r="AR3" s="194" t="s">
        <v>965</v>
      </c>
      <c r="AS3" s="194" t="s">
        <v>966</v>
      </c>
      <c r="AT3" s="194" t="s">
        <v>67</v>
      </c>
      <c r="AU3" s="194" t="s">
        <v>68</v>
      </c>
      <c r="AV3" s="194" t="s">
        <v>69</v>
      </c>
      <c r="AW3" s="194"/>
      <c r="AX3" s="194"/>
      <c r="AY3" s="194"/>
      <c r="AZ3" s="194"/>
      <c r="BA3" s="194"/>
      <c r="BB3" s="194"/>
      <c r="BC3" s="194"/>
      <c r="BD3" s="194" t="s">
        <v>70</v>
      </c>
      <c r="BE3" s="194" t="s">
        <v>71</v>
      </c>
      <c r="BF3" s="194" t="s">
        <v>70</v>
      </c>
      <c r="BG3" s="194" t="s">
        <v>71</v>
      </c>
      <c r="BH3" s="194" t="s">
        <v>72</v>
      </c>
      <c r="BI3" s="194" t="s">
        <v>73</v>
      </c>
      <c r="BJ3" s="194" t="s">
        <v>74</v>
      </c>
      <c r="BK3" s="194" t="s">
        <v>75</v>
      </c>
      <c r="BL3" s="194" t="s">
        <v>76</v>
      </c>
      <c r="BM3" s="194" t="s">
        <v>77</v>
      </c>
      <c r="BN3" s="194" t="s">
        <v>78</v>
      </c>
      <c r="BO3" s="194" t="s">
        <v>79</v>
      </c>
      <c r="BP3" s="194" t="s">
        <v>80</v>
      </c>
      <c r="BQ3" s="194"/>
      <c r="BR3" s="194"/>
      <c r="BS3" s="194"/>
      <c r="BT3" s="194"/>
      <c r="BU3" s="194"/>
      <c r="BV3" s="194"/>
      <c r="BW3" s="194"/>
      <c r="BX3" s="180" t="s">
        <v>81</v>
      </c>
      <c r="BY3" s="180" t="s">
        <v>82</v>
      </c>
      <c r="BZ3" s="180" t="s">
        <v>83</v>
      </c>
      <c r="CA3" s="180" t="s">
        <v>84</v>
      </c>
      <c r="CB3" s="180" t="s">
        <v>85</v>
      </c>
      <c r="CC3" s="180" t="s">
        <v>81</v>
      </c>
      <c r="CD3" s="180" t="s">
        <v>82</v>
      </c>
      <c r="CE3" s="180" t="s">
        <v>83</v>
      </c>
      <c r="CF3" s="180" t="s">
        <v>84</v>
      </c>
      <c r="CG3" s="180" t="s">
        <v>85</v>
      </c>
      <c r="CH3" s="180" t="s">
        <v>86</v>
      </c>
      <c r="CI3" s="180" t="s">
        <v>87</v>
      </c>
      <c r="CJ3" s="194"/>
      <c r="CK3" s="194"/>
      <c r="CL3" s="194"/>
      <c r="CM3" s="194"/>
      <c r="CN3" s="194"/>
      <c r="CO3" s="194"/>
      <c r="CP3" s="194"/>
      <c r="CQ3" s="194" t="s">
        <v>88</v>
      </c>
      <c r="CR3" s="194" t="s">
        <v>89</v>
      </c>
      <c r="CS3" s="194" t="s">
        <v>90</v>
      </c>
      <c r="CT3" s="194" t="s">
        <v>91</v>
      </c>
      <c r="CU3" s="194" t="s">
        <v>92</v>
      </c>
      <c r="CV3" s="194" t="s">
        <v>93</v>
      </c>
      <c r="CW3" s="194" t="s">
        <v>94</v>
      </c>
      <c r="CX3" s="194"/>
      <c r="CY3" s="194" t="s">
        <v>95</v>
      </c>
      <c r="CZ3" s="194"/>
      <c r="DA3" s="194"/>
      <c r="DB3" s="194"/>
      <c r="DC3" s="194" t="s">
        <v>96</v>
      </c>
      <c r="DD3" s="194"/>
      <c r="DE3" s="194"/>
      <c r="DF3" s="194"/>
      <c r="DG3" s="194"/>
      <c r="DH3" s="194" t="s">
        <v>97</v>
      </c>
      <c r="DI3" s="194" t="s">
        <v>98</v>
      </c>
      <c r="DJ3" s="194" t="s">
        <v>99</v>
      </c>
      <c r="DK3" s="194"/>
      <c r="DL3" s="194" t="s">
        <v>100</v>
      </c>
      <c r="DM3" s="194"/>
      <c r="DN3" s="194" t="s">
        <v>101</v>
      </c>
      <c r="DO3" s="194"/>
      <c r="DP3" s="194" t="s">
        <v>70</v>
      </c>
      <c r="DQ3" s="194" t="s">
        <v>71</v>
      </c>
      <c r="DR3" s="194"/>
      <c r="DS3" s="194"/>
      <c r="DT3" s="194" t="s">
        <v>134</v>
      </c>
      <c r="DU3" s="194" t="s">
        <v>135</v>
      </c>
      <c r="DV3" s="194" t="s">
        <v>136</v>
      </c>
      <c r="DW3" s="195"/>
    </row>
    <row r="4" spans="1:127" ht="48.75" customHeight="1">
      <c r="A4" s="194"/>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80" t="s">
        <v>65</v>
      </c>
      <c r="AC4" s="180" t="s">
        <v>66</v>
      </c>
      <c r="AD4" s="180" t="s">
        <v>65</v>
      </c>
      <c r="AE4" s="180" t="s">
        <v>66</v>
      </c>
      <c r="AF4" s="180" t="s">
        <v>65</v>
      </c>
      <c r="AG4" s="180" t="s">
        <v>66</v>
      </c>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80"/>
      <c r="BY4" s="180"/>
      <c r="BZ4" s="180"/>
      <c r="CA4" s="180"/>
      <c r="CB4" s="180"/>
      <c r="CC4" s="180"/>
      <c r="CD4" s="180"/>
      <c r="CE4" s="180"/>
      <c r="CF4" s="180"/>
      <c r="CG4" s="180"/>
      <c r="CH4" s="180"/>
      <c r="CI4" s="180"/>
      <c r="CJ4" s="194"/>
      <c r="CK4" s="194"/>
      <c r="CL4" s="194"/>
      <c r="CM4" s="194"/>
      <c r="CN4" s="194"/>
      <c r="CO4" s="194"/>
      <c r="CP4" s="194"/>
      <c r="CQ4" s="194"/>
      <c r="CR4" s="194"/>
      <c r="CS4" s="194"/>
      <c r="CT4" s="194"/>
      <c r="CU4" s="194"/>
      <c r="CV4" s="194"/>
      <c r="CW4" s="180" t="s">
        <v>102</v>
      </c>
      <c r="CX4" s="180" t="s">
        <v>103</v>
      </c>
      <c r="CY4" s="180" t="s">
        <v>104</v>
      </c>
      <c r="CZ4" s="180" t="s">
        <v>105</v>
      </c>
      <c r="DA4" s="180" t="s">
        <v>106</v>
      </c>
      <c r="DB4" s="180" t="s">
        <v>107</v>
      </c>
      <c r="DC4" s="180" t="s">
        <v>104</v>
      </c>
      <c r="DD4" s="180" t="s">
        <v>105</v>
      </c>
      <c r="DE4" s="180" t="s">
        <v>108</v>
      </c>
      <c r="DF4" s="180" t="s">
        <v>109</v>
      </c>
      <c r="DG4" s="180" t="s">
        <v>110</v>
      </c>
      <c r="DH4" s="194"/>
      <c r="DI4" s="194"/>
      <c r="DJ4" s="180" t="s">
        <v>111</v>
      </c>
      <c r="DK4" s="180" t="s">
        <v>112</v>
      </c>
      <c r="DL4" s="180" t="s">
        <v>113</v>
      </c>
      <c r="DM4" s="180" t="s">
        <v>114</v>
      </c>
      <c r="DN4" s="180" t="s">
        <v>113</v>
      </c>
      <c r="DO4" s="180" t="s">
        <v>115</v>
      </c>
      <c r="DP4" s="194"/>
      <c r="DQ4" s="194"/>
      <c r="DR4" s="194"/>
      <c r="DS4" s="194"/>
      <c r="DT4" s="194"/>
      <c r="DU4" s="194"/>
      <c r="DV4" s="194"/>
      <c r="DW4" s="195"/>
    </row>
    <row r="5" spans="1:127" ht="20.100000000000001" customHeight="1">
      <c r="A5" s="2">
        <v>1</v>
      </c>
      <c r="B5" s="2">
        <v>2</v>
      </c>
      <c r="C5" s="2">
        <v>3</v>
      </c>
      <c r="D5" s="2">
        <v>4</v>
      </c>
      <c r="E5" s="2">
        <v>5</v>
      </c>
      <c r="F5" s="2">
        <v>6</v>
      </c>
      <c r="G5" s="2">
        <v>7</v>
      </c>
      <c r="H5" s="2">
        <v>8</v>
      </c>
      <c r="I5" s="2">
        <v>9</v>
      </c>
      <c r="J5" s="2">
        <v>10</v>
      </c>
      <c r="K5" s="2">
        <v>11</v>
      </c>
      <c r="L5" s="2">
        <v>12</v>
      </c>
      <c r="M5" s="2">
        <v>13</v>
      </c>
      <c r="N5" s="2">
        <v>14</v>
      </c>
      <c r="O5" s="2">
        <v>15</v>
      </c>
      <c r="P5" s="2">
        <v>16</v>
      </c>
      <c r="Q5" s="2">
        <v>17</v>
      </c>
      <c r="R5" s="2">
        <v>18</v>
      </c>
      <c r="S5" s="2">
        <v>19</v>
      </c>
      <c r="T5" s="2">
        <v>20</v>
      </c>
      <c r="U5" s="2">
        <v>21</v>
      </c>
      <c r="V5" s="2">
        <v>22</v>
      </c>
      <c r="W5" s="2">
        <v>23</v>
      </c>
      <c r="X5" s="2">
        <v>24</v>
      </c>
      <c r="Y5" s="2">
        <v>25</v>
      </c>
      <c r="Z5" s="2">
        <v>26</v>
      </c>
      <c r="AA5" s="2">
        <v>27</v>
      </c>
      <c r="AB5" s="2">
        <v>28</v>
      </c>
      <c r="AC5" s="2">
        <v>29</v>
      </c>
      <c r="AD5" s="2">
        <v>30</v>
      </c>
      <c r="AE5" s="2">
        <v>31</v>
      </c>
      <c r="AF5" s="2">
        <v>32</v>
      </c>
      <c r="AG5" s="2">
        <v>33</v>
      </c>
      <c r="AH5" s="2">
        <v>34</v>
      </c>
      <c r="AI5" s="2">
        <v>35</v>
      </c>
      <c r="AJ5" s="2">
        <v>36</v>
      </c>
      <c r="AK5" s="2">
        <v>37</v>
      </c>
      <c r="AL5" s="2">
        <v>38</v>
      </c>
      <c r="AM5" s="2">
        <v>39</v>
      </c>
      <c r="AN5" s="2">
        <v>40</v>
      </c>
      <c r="AO5" s="2">
        <v>41</v>
      </c>
      <c r="AP5" s="2">
        <v>42</v>
      </c>
      <c r="AQ5" s="2">
        <v>43</v>
      </c>
      <c r="AR5" s="2">
        <v>44</v>
      </c>
      <c r="AS5" s="2">
        <v>45</v>
      </c>
      <c r="AT5" s="2">
        <v>46</v>
      </c>
      <c r="AU5" s="2">
        <v>47</v>
      </c>
      <c r="AV5" s="2">
        <v>48</v>
      </c>
      <c r="AW5" s="2">
        <v>49</v>
      </c>
      <c r="AX5" s="2">
        <v>50</v>
      </c>
      <c r="AY5" s="2">
        <v>51</v>
      </c>
      <c r="AZ5" s="2">
        <v>52</v>
      </c>
      <c r="BA5" s="2">
        <v>53</v>
      </c>
      <c r="BB5" s="2">
        <v>54</v>
      </c>
      <c r="BC5" s="2">
        <v>55</v>
      </c>
      <c r="BD5" s="2">
        <v>56</v>
      </c>
      <c r="BE5" s="2">
        <v>57</v>
      </c>
      <c r="BF5" s="2">
        <v>58</v>
      </c>
      <c r="BG5" s="2">
        <v>59</v>
      </c>
      <c r="BH5" s="2">
        <v>60</v>
      </c>
      <c r="BI5" s="2">
        <v>61</v>
      </c>
      <c r="BJ5" s="2">
        <v>62</v>
      </c>
      <c r="BK5" s="2">
        <v>63</v>
      </c>
      <c r="BL5" s="2">
        <v>64</v>
      </c>
      <c r="BM5" s="2">
        <v>65</v>
      </c>
      <c r="BN5" s="2">
        <v>66</v>
      </c>
      <c r="BO5" s="2">
        <v>67</v>
      </c>
      <c r="BP5" s="2">
        <v>68</v>
      </c>
      <c r="BQ5" s="2">
        <v>69</v>
      </c>
      <c r="BR5" s="2">
        <v>70</v>
      </c>
      <c r="BS5" s="2">
        <v>71</v>
      </c>
      <c r="BT5" s="2">
        <v>72</v>
      </c>
      <c r="BU5" s="2">
        <v>73</v>
      </c>
      <c r="BV5" s="2">
        <v>74</v>
      </c>
      <c r="BW5" s="2">
        <v>75</v>
      </c>
      <c r="BX5" s="2">
        <v>76</v>
      </c>
      <c r="BY5" s="2">
        <v>77</v>
      </c>
      <c r="BZ5" s="2">
        <v>78</v>
      </c>
      <c r="CA5" s="2">
        <v>79</v>
      </c>
      <c r="CB5" s="2">
        <v>80</v>
      </c>
      <c r="CC5" s="2">
        <v>81</v>
      </c>
      <c r="CD5" s="2">
        <v>82</v>
      </c>
      <c r="CE5" s="2">
        <v>83</v>
      </c>
      <c r="CF5" s="2">
        <v>84</v>
      </c>
      <c r="CG5" s="2">
        <v>85</v>
      </c>
      <c r="CH5" s="2">
        <v>86</v>
      </c>
      <c r="CI5" s="2">
        <v>87</v>
      </c>
      <c r="CJ5" s="2">
        <v>88</v>
      </c>
      <c r="CK5" s="2">
        <v>89</v>
      </c>
      <c r="CL5" s="2">
        <v>90</v>
      </c>
      <c r="CM5" s="2">
        <v>91</v>
      </c>
      <c r="CN5" s="2">
        <v>92</v>
      </c>
      <c r="CO5" s="2">
        <v>93</v>
      </c>
      <c r="CP5" s="2">
        <v>94</v>
      </c>
      <c r="CQ5" s="2">
        <v>95</v>
      </c>
      <c r="CR5" s="2">
        <v>96</v>
      </c>
      <c r="CS5" s="2">
        <v>97</v>
      </c>
      <c r="CT5" s="2">
        <v>98</v>
      </c>
      <c r="CU5" s="2">
        <v>99</v>
      </c>
      <c r="CV5" s="2">
        <v>100</v>
      </c>
      <c r="CW5" s="2">
        <v>101</v>
      </c>
      <c r="CX5" s="2">
        <v>102</v>
      </c>
      <c r="CY5" s="2">
        <v>103</v>
      </c>
      <c r="CZ5" s="2">
        <v>104</v>
      </c>
      <c r="DA5" s="2">
        <v>105</v>
      </c>
      <c r="DB5" s="2">
        <v>106</v>
      </c>
      <c r="DC5" s="2">
        <v>107</v>
      </c>
      <c r="DD5" s="2">
        <v>108</v>
      </c>
      <c r="DE5" s="2">
        <v>109</v>
      </c>
      <c r="DF5" s="2">
        <v>110</v>
      </c>
      <c r="DG5" s="2">
        <v>111</v>
      </c>
      <c r="DH5" s="2">
        <v>112</v>
      </c>
      <c r="DI5" s="2">
        <v>113</v>
      </c>
      <c r="DJ5" s="2">
        <v>114</v>
      </c>
      <c r="DK5" s="2">
        <v>115</v>
      </c>
      <c r="DL5" s="2">
        <v>116</v>
      </c>
      <c r="DM5" s="2">
        <v>117</v>
      </c>
      <c r="DN5" s="2">
        <v>118</v>
      </c>
      <c r="DO5" s="2">
        <v>119</v>
      </c>
      <c r="DP5" s="2">
        <v>120</v>
      </c>
      <c r="DQ5" s="2">
        <v>121</v>
      </c>
      <c r="DR5" s="2">
        <v>122</v>
      </c>
      <c r="DS5" s="2">
        <v>123</v>
      </c>
      <c r="DT5" s="2">
        <v>124</v>
      </c>
      <c r="DU5" s="2">
        <v>125</v>
      </c>
      <c r="DV5" s="2">
        <v>126</v>
      </c>
      <c r="DW5" s="2">
        <v>127</v>
      </c>
    </row>
    <row r="6" spans="1:127" ht="150.75" customHeight="1">
      <c r="A6" s="180">
        <v>1</v>
      </c>
      <c r="B6" s="1" t="s">
        <v>359</v>
      </c>
      <c r="C6" s="27" t="s">
        <v>144</v>
      </c>
      <c r="D6" s="1" t="s">
        <v>145</v>
      </c>
      <c r="E6" s="180">
        <v>1</v>
      </c>
      <c r="F6" s="180" t="s">
        <v>146</v>
      </c>
      <c r="G6" s="36" t="s">
        <v>147</v>
      </c>
      <c r="H6" s="36" t="s">
        <v>148</v>
      </c>
      <c r="I6" s="1" t="s">
        <v>349</v>
      </c>
      <c r="J6" s="16" t="s">
        <v>149</v>
      </c>
      <c r="K6" s="16" t="s">
        <v>150</v>
      </c>
      <c r="L6" s="16" t="s">
        <v>151</v>
      </c>
      <c r="M6" s="1" t="s">
        <v>148</v>
      </c>
      <c r="N6" s="115" t="s">
        <v>152</v>
      </c>
      <c r="O6" s="37" t="s">
        <v>153</v>
      </c>
      <c r="P6" s="17">
        <v>270000</v>
      </c>
      <c r="Q6" s="17">
        <v>1</v>
      </c>
      <c r="R6" s="17">
        <v>0</v>
      </c>
      <c r="S6" s="37" t="s">
        <v>154</v>
      </c>
      <c r="T6" s="17">
        <v>270000</v>
      </c>
      <c r="U6" s="17" t="s">
        <v>155</v>
      </c>
      <c r="V6" s="17">
        <v>228486</v>
      </c>
      <c r="W6" s="17">
        <v>215234</v>
      </c>
      <c r="X6" s="17">
        <v>11805</v>
      </c>
      <c r="Y6" s="17">
        <v>1447</v>
      </c>
      <c r="Z6" s="17">
        <v>150</v>
      </c>
      <c r="AA6" s="1" t="s">
        <v>198</v>
      </c>
      <c r="AB6" s="27">
        <v>532.29999999999995</v>
      </c>
      <c r="AC6" s="27">
        <v>387.4</v>
      </c>
      <c r="AD6" s="27">
        <v>0</v>
      </c>
      <c r="AE6" s="27">
        <v>0</v>
      </c>
      <c r="AF6" s="27">
        <v>532.29999999999995</v>
      </c>
      <c r="AG6" s="27">
        <v>387.4</v>
      </c>
      <c r="AH6" s="27">
        <v>0</v>
      </c>
      <c r="AI6" s="27">
        <v>6.7</v>
      </c>
      <c r="AJ6" s="27">
        <v>4.9000000000000004</v>
      </c>
      <c r="AK6" s="27">
        <v>0.8</v>
      </c>
      <c r="AL6" s="17">
        <v>627</v>
      </c>
      <c r="AM6" s="27">
        <v>12818.9</v>
      </c>
      <c r="AN6" s="27">
        <v>12716.8</v>
      </c>
      <c r="AO6" s="27">
        <v>79.7</v>
      </c>
      <c r="AP6" s="27">
        <v>22.4</v>
      </c>
      <c r="AQ6" s="27">
        <v>0</v>
      </c>
      <c r="AR6" s="1">
        <v>4.87</v>
      </c>
      <c r="AS6" s="180">
        <v>4.87</v>
      </c>
      <c r="AT6" s="17">
        <v>215234</v>
      </c>
      <c r="AU6" s="17">
        <v>35223</v>
      </c>
      <c r="AV6" s="17">
        <v>21784</v>
      </c>
      <c r="AW6" s="27">
        <v>100</v>
      </c>
      <c r="AX6" s="27">
        <v>97</v>
      </c>
      <c r="AY6" s="180" t="s">
        <v>156</v>
      </c>
      <c r="AZ6" s="1" t="s">
        <v>157</v>
      </c>
      <c r="BA6" s="180">
        <v>1</v>
      </c>
      <c r="BB6" s="1" t="s">
        <v>158</v>
      </c>
      <c r="BC6" s="1" t="s">
        <v>159</v>
      </c>
      <c r="BD6" s="38">
        <v>20.450312050000001</v>
      </c>
      <c r="BE6" s="38">
        <v>53.816458320000002</v>
      </c>
      <c r="BF6" s="38">
        <v>20.449496660000001</v>
      </c>
      <c r="BG6" s="38">
        <v>53.818694180000001</v>
      </c>
      <c r="BH6" s="180" t="s">
        <v>160</v>
      </c>
      <c r="BI6" s="1" t="s">
        <v>161</v>
      </c>
      <c r="BJ6" s="1" t="s">
        <v>145</v>
      </c>
      <c r="BK6" s="1" t="s">
        <v>161</v>
      </c>
      <c r="BL6" s="17">
        <v>60000</v>
      </c>
      <c r="BM6" s="17">
        <v>72050</v>
      </c>
      <c r="BN6" s="17">
        <v>0</v>
      </c>
      <c r="BO6" s="17">
        <v>35200</v>
      </c>
      <c r="BP6" s="17">
        <v>59068</v>
      </c>
      <c r="BQ6" s="17">
        <v>270000</v>
      </c>
      <c r="BR6" s="17">
        <v>319793</v>
      </c>
      <c r="BS6" s="180">
        <v>118</v>
      </c>
      <c r="BT6" s="27">
        <v>12796.5</v>
      </c>
      <c r="BU6" s="27">
        <v>12796.5</v>
      </c>
      <c r="BV6" s="180" t="s">
        <v>162</v>
      </c>
      <c r="BW6" s="180">
        <v>0</v>
      </c>
      <c r="BX6" s="17">
        <v>1370</v>
      </c>
      <c r="BY6" s="17">
        <v>2443</v>
      </c>
      <c r="BZ6" s="17">
        <v>1084</v>
      </c>
      <c r="CA6" s="17">
        <v>230</v>
      </c>
      <c r="CB6" s="17">
        <v>34</v>
      </c>
      <c r="CC6" s="17">
        <v>11</v>
      </c>
      <c r="CD6" s="17">
        <v>105</v>
      </c>
      <c r="CE6" s="17">
        <v>12</v>
      </c>
      <c r="CF6" s="17">
        <v>53</v>
      </c>
      <c r="CG6" s="17">
        <v>2</v>
      </c>
      <c r="CH6" s="17">
        <v>77</v>
      </c>
      <c r="CI6" s="180">
        <v>94</v>
      </c>
      <c r="CJ6" s="17" t="s">
        <v>163</v>
      </c>
      <c r="CK6" s="17" t="s">
        <v>163</v>
      </c>
      <c r="CL6" s="1" t="s">
        <v>164</v>
      </c>
      <c r="CM6" s="1">
        <v>2014</v>
      </c>
      <c r="CN6" s="1" t="s">
        <v>145</v>
      </c>
      <c r="CO6" s="1" t="s">
        <v>1013</v>
      </c>
      <c r="CP6" s="27">
        <v>3453</v>
      </c>
      <c r="CQ6" s="27">
        <v>0</v>
      </c>
      <c r="CR6" s="27">
        <v>0</v>
      </c>
      <c r="CS6" s="27">
        <v>324</v>
      </c>
      <c r="CT6" s="27">
        <v>0</v>
      </c>
      <c r="CU6" s="27">
        <v>3129</v>
      </c>
      <c r="CV6" s="27">
        <v>0</v>
      </c>
      <c r="CW6" s="27">
        <v>0</v>
      </c>
      <c r="CX6" s="1">
        <v>0</v>
      </c>
      <c r="CY6" s="27">
        <v>4039.6</v>
      </c>
      <c r="CZ6" s="27">
        <v>82</v>
      </c>
      <c r="DA6" s="27">
        <v>2844.8</v>
      </c>
      <c r="DB6" s="27">
        <v>1112.8</v>
      </c>
      <c r="DC6" s="27">
        <v>5178.1000000000004</v>
      </c>
      <c r="DD6" s="27">
        <v>170.7</v>
      </c>
      <c r="DE6" s="27">
        <v>3594.4</v>
      </c>
      <c r="DF6" s="27">
        <v>1413</v>
      </c>
      <c r="DG6" s="27">
        <v>0</v>
      </c>
      <c r="DH6" s="27">
        <v>9217.7000000000007</v>
      </c>
      <c r="DI6" s="27">
        <v>5812.8</v>
      </c>
      <c r="DJ6" s="27">
        <v>0</v>
      </c>
      <c r="DK6" s="27">
        <v>0</v>
      </c>
      <c r="DL6" s="27">
        <v>3136.2</v>
      </c>
      <c r="DM6" s="1" t="s">
        <v>166</v>
      </c>
      <c r="DN6" s="27">
        <v>268.7</v>
      </c>
      <c r="DO6" s="1" t="s">
        <v>167</v>
      </c>
      <c r="DP6" s="38">
        <v>20.47973052</v>
      </c>
      <c r="DQ6" s="38">
        <v>53.778726990000003</v>
      </c>
      <c r="DR6" s="1" t="s">
        <v>168</v>
      </c>
      <c r="DS6" s="1" t="s">
        <v>169</v>
      </c>
      <c r="DT6" s="3">
        <v>0.9</v>
      </c>
      <c r="DU6" s="1" t="s">
        <v>145</v>
      </c>
      <c r="DV6" s="3">
        <v>0.9</v>
      </c>
      <c r="DW6" s="1" t="s">
        <v>1162</v>
      </c>
    </row>
    <row r="7" spans="1:127" s="143" customFormat="1" ht="145.5" customHeight="1">
      <c r="A7" s="180">
        <v>2</v>
      </c>
      <c r="B7" s="180" t="s">
        <v>1141</v>
      </c>
      <c r="C7" s="94" t="s">
        <v>144</v>
      </c>
      <c r="D7" s="180" t="s">
        <v>145</v>
      </c>
      <c r="E7" s="95">
        <v>1</v>
      </c>
      <c r="F7" s="95" t="s">
        <v>146</v>
      </c>
      <c r="G7" s="180" t="s">
        <v>1142</v>
      </c>
      <c r="H7" s="180" t="s">
        <v>1143</v>
      </c>
      <c r="I7" s="180" t="s">
        <v>285</v>
      </c>
      <c r="J7" s="96" t="s">
        <v>149</v>
      </c>
      <c r="K7" s="96" t="s">
        <v>194</v>
      </c>
      <c r="L7" s="96" t="s">
        <v>175</v>
      </c>
      <c r="M7" s="180" t="s">
        <v>1144</v>
      </c>
      <c r="N7" s="115" t="s">
        <v>152</v>
      </c>
      <c r="O7" s="180" t="s">
        <v>1145</v>
      </c>
      <c r="P7" s="97">
        <v>165517</v>
      </c>
      <c r="Q7" s="97">
        <v>1</v>
      </c>
      <c r="R7" s="97">
        <v>0</v>
      </c>
      <c r="S7" s="180" t="s">
        <v>1146</v>
      </c>
      <c r="T7" s="97">
        <v>165517</v>
      </c>
      <c r="U7" s="97" t="s">
        <v>155</v>
      </c>
      <c r="V7" s="97">
        <v>134422</v>
      </c>
      <c r="W7" s="97">
        <v>121888</v>
      </c>
      <c r="X7" s="97">
        <v>11521</v>
      </c>
      <c r="Y7" s="97">
        <v>1013</v>
      </c>
      <c r="Z7" s="97">
        <v>249</v>
      </c>
      <c r="AA7" s="180" t="s">
        <v>1147</v>
      </c>
      <c r="AB7" s="189">
        <v>239.9</v>
      </c>
      <c r="AC7" s="189">
        <v>213.4</v>
      </c>
      <c r="AD7" s="189">
        <v>0</v>
      </c>
      <c r="AE7" s="189">
        <v>0</v>
      </c>
      <c r="AF7" s="189">
        <v>239.9</v>
      </c>
      <c r="AG7" s="189">
        <v>213.4</v>
      </c>
      <c r="AH7" s="98">
        <v>234.6</v>
      </c>
      <c r="AI7" s="98">
        <v>11.2</v>
      </c>
      <c r="AJ7" s="98">
        <v>6.5</v>
      </c>
      <c r="AK7" s="98">
        <v>1.6</v>
      </c>
      <c r="AL7" s="97">
        <v>709</v>
      </c>
      <c r="AM7" s="98">
        <v>8285.7999999999993</v>
      </c>
      <c r="AN7" s="98">
        <v>8204.6</v>
      </c>
      <c r="AO7" s="98">
        <v>79.099999999999994</v>
      </c>
      <c r="AP7" s="98">
        <v>2.1</v>
      </c>
      <c r="AQ7" s="98">
        <v>0</v>
      </c>
      <c r="AR7" s="180">
        <v>3.5</v>
      </c>
      <c r="AS7" s="180" t="s">
        <v>1148</v>
      </c>
      <c r="AT7" s="97">
        <v>121888</v>
      </c>
      <c r="AU7" s="97">
        <v>26793</v>
      </c>
      <c r="AV7" s="97">
        <v>943</v>
      </c>
      <c r="AW7" s="98">
        <v>90.4</v>
      </c>
      <c r="AX7" s="98">
        <v>98.7</v>
      </c>
      <c r="AY7" s="180" t="s">
        <v>1149</v>
      </c>
      <c r="AZ7" s="180" t="s">
        <v>1150</v>
      </c>
      <c r="BA7" s="95">
        <v>1</v>
      </c>
      <c r="BB7" s="180" t="s">
        <v>1151</v>
      </c>
      <c r="BC7" s="180" t="s">
        <v>1152</v>
      </c>
      <c r="BD7" s="190">
        <f>((19+(22/60)+(59/3600)))</f>
        <v>19.383055555555558</v>
      </c>
      <c r="BE7" s="191">
        <f>((54+(12/60)+(0/3600)))</f>
        <v>54.2</v>
      </c>
      <c r="BF7" s="191">
        <f>((19+(22/60)+(40/3600)))</f>
        <v>19.37777777777778</v>
      </c>
      <c r="BG7" s="191">
        <f>((54+(11/60)+(59/3600)))</f>
        <v>54.199722222222221</v>
      </c>
      <c r="BH7" s="180" t="s">
        <v>145</v>
      </c>
      <c r="BI7" s="180" t="s">
        <v>145</v>
      </c>
      <c r="BJ7" s="180" t="s">
        <v>145</v>
      </c>
      <c r="BK7" s="180" t="s">
        <v>1153</v>
      </c>
      <c r="BL7" s="97">
        <v>36000</v>
      </c>
      <c r="BM7" s="97">
        <v>55000</v>
      </c>
      <c r="BN7" s="97">
        <v>0</v>
      </c>
      <c r="BO7" s="97">
        <v>24000</v>
      </c>
      <c r="BP7" s="97">
        <v>48000</v>
      </c>
      <c r="BQ7" s="97">
        <v>181800</v>
      </c>
      <c r="BR7" s="97">
        <v>149701</v>
      </c>
      <c r="BS7" s="6">
        <f>(BR7/T7)*100</f>
        <v>90.444486064875505</v>
      </c>
      <c r="BT7" s="98">
        <v>8283.7000000000007</v>
      </c>
      <c r="BU7" s="98">
        <v>8283.7000000000007</v>
      </c>
      <c r="BV7" s="100" t="s">
        <v>187</v>
      </c>
      <c r="BW7" s="100">
        <v>1</v>
      </c>
      <c r="BX7" s="97">
        <v>393</v>
      </c>
      <c r="BY7" s="97">
        <v>887</v>
      </c>
      <c r="BZ7" s="97">
        <v>399</v>
      </c>
      <c r="CA7" s="98">
        <v>73.099999999999994</v>
      </c>
      <c r="CB7" s="98">
        <v>10.3</v>
      </c>
      <c r="CC7" s="98">
        <v>5.4</v>
      </c>
      <c r="CD7" s="97">
        <v>38</v>
      </c>
      <c r="CE7" s="98">
        <v>9.1999999999999993</v>
      </c>
      <c r="CF7" s="98">
        <v>5.7</v>
      </c>
      <c r="CG7" s="101">
        <v>0.66</v>
      </c>
      <c r="CH7" s="97">
        <v>92</v>
      </c>
      <c r="CI7" s="97">
        <v>94</v>
      </c>
      <c r="CJ7" s="97" t="s">
        <v>165</v>
      </c>
      <c r="CK7" s="97" t="s">
        <v>297</v>
      </c>
      <c r="CL7" s="180">
        <v>2010</v>
      </c>
      <c r="CM7" s="180">
        <v>2015</v>
      </c>
      <c r="CN7" s="180" t="s">
        <v>145</v>
      </c>
      <c r="CO7" s="180" t="s">
        <v>1154</v>
      </c>
      <c r="CP7" s="98">
        <v>2842</v>
      </c>
      <c r="CQ7" s="98">
        <v>0</v>
      </c>
      <c r="CR7" s="98">
        <v>0</v>
      </c>
      <c r="CS7" s="98">
        <v>0</v>
      </c>
      <c r="CT7" s="98">
        <v>0</v>
      </c>
      <c r="CU7" s="98">
        <v>0</v>
      </c>
      <c r="CV7" s="98">
        <v>0</v>
      </c>
      <c r="CW7" s="98">
        <v>2842</v>
      </c>
      <c r="CX7" s="180" t="s">
        <v>1155</v>
      </c>
      <c r="CY7" s="98">
        <v>2243</v>
      </c>
      <c r="CZ7" s="98">
        <v>0</v>
      </c>
      <c r="DA7" s="98">
        <v>1617</v>
      </c>
      <c r="DB7" s="98">
        <v>626</v>
      </c>
      <c r="DC7" s="98">
        <v>0</v>
      </c>
      <c r="DD7" s="98">
        <v>0</v>
      </c>
      <c r="DE7" s="98">
        <v>0</v>
      </c>
      <c r="DF7" s="98">
        <v>0</v>
      </c>
      <c r="DG7" s="98">
        <v>0</v>
      </c>
      <c r="DH7" s="98">
        <v>2243</v>
      </c>
      <c r="DI7" s="98">
        <v>1175</v>
      </c>
      <c r="DJ7" s="98">
        <v>0</v>
      </c>
      <c r="DK7" s="98">
        <v>0</v>
      </c>
      <c r="DL7" s="98">
        <v>1068</v>
      </c>
      <c r="DM7" s="192" t="s">
        <v>766</v>
      </c>
      <c r="DN7" s="98">
        <v>0</v>
      </c>
      <c r="DO7" s="180" t="s">
        <v>145</v>
      </c>
      <c r="DP7" s="108">
        <v>19.40868691</v>
      </c>
      <c r="DQ7" s="108">
        <v>54.161081379999999</v>
      </c>
      <c r="DR7" s="180" t="s">
        <v>1156</v>
      </c>
      <c r="DS7" s="180" t="s">
        <v>1157</v>
      </c>
      <c r="DT7" s="180" t="s">
        <v>1158</v>
      </c>
      <c r="DU7" s="180" t="s">
        <v>1159</v>
      </c>
      <c r="DV7" s="180" t="s">
        <v>1160</v>
      </c>
      <c r="DW7" s="180" t="s">
        <v>1161</v>
      </c>
    </row>
    <row r="8" spans="1:127" s="22" customFormat="1" ht="81.75" customHeight="1">
      <c r="A8" s="1">
        <v>3</v>
      </c>
      <c r="B8" s="1" t="s">
        <v>170</v>
      </c>
      <c r="C8" s="21" t="s">
        <v>144</v>
      </c>
      <c r="D8" s="1" t="s">
        <v>145</v>
      </c>
      <c r="E8" s="1">
        <v>1</v>
      </c>
      <c r="F8" s="1" t="s">
        <v>146</v>
      </c>
      <c r="G8" s="1" t="s">
        <v>171</v>
      </c>
      <c r="H8" s="1" t="s">
        <v>172</v>
      </c>
      <c r="I8" s="1" t="s">
        <v>173</v>
      </c>
      <c r="J8" s="1" t="s">
        <v>149</v>
      </c>
      <c r="K8" s="1" t="s">
        <v>174</v>
      </c>
      <c r="L8" s="1" t="s">
        <v>175</v>
      </c>
      <c r="M8" s="1" t="s">
        <v>176</v>
      </c>
      <c r="N8" s="115" t="s">
        <v>152</v>
      </c>
      <c r="O8" s="1" t="s">
        <v>177</v>
      </c>
      <c r="P8" s="39">
        <v>122500</v>
      </c>
      <c r="Q8" s="39">
        <v>1</v>
      </c>
      <c r="R8" s="39">
        <v>0</v>
      </c>
      <c r="S8" s="1" t="s">
        <v>178</v>
      </c>
      <c r="T8" s="39">
        <v>122500</v>
      </c>
      <c r="U8" s="39">
        <v>0</v>
      </c>
      <c r="V8" s="39">
        <v>63483</v>
      </c>
      <c r="W8" s="39">
        <v>57646</v>
      </c>
      <c r="X8" s="39">
        <v>5578</v>
      </c>
      <c r="Y8" s="39">
        <v>259</v>
      </c>
      <c r="Z8" s="39">
        <v>119</v>
      </c>
      <c r="AA8" s="180" t="s">
        <v>179</v>
      </c>
      <c r="AB8" s="21">
        <v>146.5</v>
      </c>
      <c r="AC8" s="21">
        <v>89</v>
      </c>
      <c r="AD8" s="21">
        <v>0</v>
      </c>
      <c r="AE8" s="21">
        <v>0</v>
      </c>
      <c r="AF8" s="27">
        <v>146.5</v>
      </c>
      <c r="AG8" s="27">
        <v>89</v>
      </c>
      <c r="AH8" s="21">
        <v>61.4</v>
      </c>
      <c r="AI8" s="21">
        <v>11.8</v>
      </c>
      <c r="AJ8" s="21">
        <v>3.7</v>
      </c>
      <c r="AK8" s="21">
        <v>10.1</v>
      </c>
      <c r="AL8" s="39">
        <v>247</v>
      </c>
      <c r="AM8" s="21">
        <v>3080.1</v>
      </c>
      <c r="AN8" s="21">
        <v>3051</v>
      </c>
      <c r="AO8" s="21">
        <v>22</v>
      </c>
      <c r="AP8" s="21">
        <v>7.1</v>
      </c>
      <c r="AQ8" s="21">
        <v>0</v>
      </c>
      <c r="AR8" s="21">
        <v>3.12</v>
      </c>
      <c r="AS8" s="21">
        <v>2.42</v>
      </c>
      <c r="AT8" s="39">
        <v>57646</v>
      </c>
      <c r="AU8" s="39">
        <v>68627</v>
      </c>
      <c r="AV8" s="39">
        <v>1785</v>
      </c>
      <c r="AW8" s="27">
        <v>100</v>
      </c>
      <c r="AX8" s="21">
        <v>99</v>
      </c>
      <c r="AY8" s="1" t="s">
        <v>180</v>
      </c>
      <c r="AZ8" s="1" t="s">
        <v>181</v>
      </c>
      <c r="BA8" s="1">
        <v>1</v>
      </c>
      <c r="BB8" s="1" t="s">
        <v>182</v>
      </c>
      <c r="BC8" s="1" t="s">
        <v>183</v>
      </c>
      <c r="BD8" s="40">
        <v>22.344950000000001</v>
      </c>
      <c r="BE8" s="40">
        <v>53.769224999999999</v>
      </c>
      <c r="BF8" s="40">
        <v>22.33934167</v>
      </c>
      <c r="BG8" s="40">
        <v>53.765452779999997</v>
      </c>
      <c r="BH8" s="1" t="s">
        <v>175</v>
      </c>
      <c r="BI8" s="1" t="s">
        <v>184</v>
      </c>
      <c r="BJ8" s="1" t="s">
        <v>185</v>
      </c>
      <c r="BK8" s="1" t="s">
        <v>186</v>
      </c>
      <c r="BL8" s="39">
        <v>13000</v>
      </c>
      <c r="BM8" s="39">
        <v>15600</v>
      </c>
      <c r="BN8" s="39">
        <v>0</v>
      </c>
      <c r="BO8" s="39">
        <v>10560</v>
      </c>
      <c r="BP8" s="39">
        <v>15080</v>
      </c>
      <c r="BQ8" s="39">
        <v>152000</v>
      </c>
      <c r="BR8" s="39">
        <v>125317</v>
      </c>
      <c r="BS8" s="180">
        <v>102.3</v>
      </c>
      <c r="BT8" s="21">
        <v>3073</v>
      </c>
      <c r="BU8" s="21">
        <v>3073</v>
      </c>
      <c r="BV8" s="1" t="s">
        <v>187</v>
      </c>
      <c r="BW8" s="1">
        <v>1</v>
      </c>
      <c r="BX8" s="39">
        <v>893</v>
      </c>
      <c r="BY8" s="39">
        <v>1421</v>
      </c>
      <c r="BZ8" s="39">
        <v>570</v>
      </c>
      <c r="CA8" s="39">
        <v>116</v>
      </c>
      <c r="CB8" s="41">
        <v>16.11</v>
      </c>
      <c r="CC8" s="41">
        <v>4.17</v>
      </c>
      <c r="CD8" s="41">
        <v>40.18</v>
      </c>
      <c r="CE8" s="41">
        <v>5.14</v>
      </c>
      <c r="CF8" s="41">
        <v>9.67</v>
      </c>
      <c r="CG8" s="41">
        <v>0.31</v>
      </c>
      <c r="CH8" s="27">
        <v>91.7</v>
      </c>
      <c r="CI8" s="21">
        <v>98</v>
      </c>
      <c r="CJ8" s="39" t="s">
        <v>165</v>
      </c>
      <c r="CK8" s="17" t="s">
        <v>165</v>
      </c>
      <c r="CL8" s="1" t="s">
        <v>145</v>
      </c>
      <c r="CM8" s="1" t="s">
        <v>145</v>
      </c>
      <c r="CN8" s="1" t="s">
        <v>145</v>
      </c>
      <c r="CO8" s="1" t="s">
        <v>188</v>
      </c>
      <c r="CP8" s="21">
        <v>1152.9000000000001</v>
      </c>
      <c r="CQ8" s="21">
        <v>0</v>
      </c>
      <c r="CR8" s="21">
        <v>0</v>
      </c>
      <c r="CS8" s="21">
        <v>0</v>
      </c>
      <c r="CT8" s="21">
        <v>0</v>
      </c>
      <c r="CU8" s="21">
        <v>241.86</v>
      </c>
      <c r="CV8" s="21">
        <v>0</v>
      </c>
      <c r="CW8" s="21">
        <v>911.04</v>
      </c>
      <c r="CX8" s="1" t="s">
        <v>189</v>
      </c>
      <c r="CY8" s="21">
        <v>8070.7</v>
      </c>
      <c r="CZ8" s="21">
        <v>39.9</v>
      </c>
      <c r="DA8" s="21">
        <v>2528.8000000000002</v>
      </c>
      <c r="DB8" s="21">
        <v>5502</v>
      </c>
      <c r="DC8" s="21">
        <v>1028.8</v>
      </c>
      <c r="DD8" s="21">
        <v>84.5</v>
      </c>
      <c r="DE8" s="21">
        <v>944.3</v>
      </c>
      <c r="DF8" s="21">
        <v>0</v>
      </c>
      <c r="DG8" s="21">
        <v>0</v>
      </c>
      <c r="DH8" s="21">
        <v>9099.5</v>
      </c>
      <c r="DI8" s="21">
        <v>7757.1</v>
      </c>
      <c r="DJ8" s="21">
        <v>0</v>
      </c>
      <c r="DK8" s="21">
        <v>0</v>
      </c>
      <c r="DL8" s="21">
        <v>0</v>
      </c>
      <c r="DM8" s="1" t="s">
        <v>145</v>
      </c>
      <c r="DN8" s="21">
        <v>1342.4</v>
      </c>
      <c r="DO8" s="1" t="s">
        <v>190</v>
      </c>
      <c r="DP8" s="40">
        <v>22.348222289999999</v>
      </c>
      <c r="DQ8" s="40">
        <v>53.825227609999999</v>
      </c>
      <c r="DR8" s="1" t="s">
        <v>145</v>
      </c>
      <c r="DS8" s="1" t="s">
        <v>145</v>
      </c>
      <c r="DT8" s="1" t="s">
        <v>145</v>
      </c>
      <c r="DU8" s="1" t="s">
        <v>145</v>
      </c>
      <c r="DV8" s="1" t="s">
        <v>145</v>
      </c>
      <c r="DW8" s="1" t="s">
        <v>982</v>
      </c>
    </row>
    <row r="9" spans="1:127" s="18" customFormat="1" ht="96" customHeight="1">
      <c r="A9" s="180">
        <v>4</v>
      </c>
      <c r="B9" s="180" t="s">
        <v>191</v>
      </c>
      <c r="C9" s="27" t="s">
        <v>144</v>
      </c>
      <c r="D9" s="180" t="s">
        <v>145</v>
      </c>
      <c r="E9" s="180">
        <v>1</v>
      </c>
      <c r="F9" s="180" t="s">
        <v>146</v>
      </c>
      <c r="G9" s="180" t="s">
        <v>192</v>
      </c>
      <c r="H9" s="180" t="s">
        <v>193</v>
      </c>
      <c r="I9" s="180" t="s">
        <v>995</v>
      </c>
      <c r="J9" s="16" t="s">
        <v>149</v>
      </c>
      <c r="K9" s="16" t="s">
        <v>194</v>
      </c>
      <c r="L9" s="16" t="s">
        <v>175</v>
      </c>
      <c r="M9" s="180" t="s">
        <v>193</v>
      </c>
      <c r="N9" s="115" t="s">
        <v>195</v>
      </c>
      <c r="O9" s="180" t="s">
        <v>196</v>
      </c>
      <c r="P9" s="17">
        <v>57254</v>
      </c>
      <c r="Q9" s="17">
        <v>1</v>
      </c>
      <c r="R9" s="17">
        <v>1</v>
      </c>
      <c r="S9" s="180" t="s">
        <v>197</v>
      </c>
      <c r="T9" s="17">
        <v>93232</v>
      </c>
      <c r="U9" s="17">
        <v>1</v>
      </c>
      <c r="V9" s="17">
        <v>42138</v>
      </c>
      <c r="W9" s="17">
        <v>41179</v>
      </c>
      <c r="X9" s="17">
        <v>907</v>
      </c>
      <c r="Y9" s="17">
        <v>52</v>
      </c>
      <c r="Z9" s="17">
        <v>8</v>
      </c>
      <c r="AA9" s="180" t="s">
        <v>198</v>
      </c>
      <c r="AB9" s="27">
        <v>194.6</v>
      </c>
      <c r="AC9" s="27">
        <v>124.7</v>
      </c>
      <c r="AD9" s="27">
        <v>0</v>
      </c>
      <c r="AE9" s="27">
        <v>0</v>
      </c>
      <c r="AF9" s="27">
        <v>194.6</v>
      </c>
      <c r="AG9" s="27">
        <v>124.7</v>
      </c>
      <c r="AH9" s="27">
        <v>59.1</v>
      </c>
      <c r="AI9" s="27">
        <v>3.7</v>
      </c>
      <c r="AJ9" s="27">
        <v>2.7</v>
      </c>
      <c r="AK9" s="27">
        <v>2</v>
      </c>
      <c r="AL9" s="17">
        <v>224</v>
      </c>
      <c r="AM9" s="27">
        <v>2009</v>
      </c>
      <c r="AN9" s="27">
        <v>1998</v>
      </c>
      <c r="AO9" s="27">
        <v>5.5</v>
      </c>
      <c r="AP9" s="27">
        <v>2</v>
      </c>
      <c r="AQ9" s="27">
        <v>3.5</v>
      </c>
      <c r="AR9" s="180">
        <v>2.34</v>
      </c>
      <c r="AS9" s="180">
        <v>1.88</v>
      </c>
      <c r="AT9" s="17">
        <v>41179</v>
      </c>
      <c r="AU9" s="17">
        <v>20909</v>
      </c>
      <c r="AV9" s="17">
        <v>1321</v>
      </c>
      <c r="AW9" s="27">
        <v>68.010000000000005</v>
      </c>
      <c r="AX9" s="27">
        <v>100</v>
      </c>
      <c r="AY9" s="180" t="s">
        <v>199</v>
      </c>
      <c r="AZ9" s="180" t="s">
        <v>200</v>
      </c>
      <c r="BA9" s="180">
        <v>1</v>
      </c>
      <c r="BB9" s="180" t="s">
        <v>201</v>
      </c>
      <c r="BC9" s="180" t="s">
        <v>202</v>
      </c>
      <c r="BD9" s="38">
        <v>19.901097570000001</v>
      </c>
      <c r="BE9" s="38">
        <v>53.683445499999998</v>
      </c>
      <c r="BF9" s="38">
        <v>19.8242443</v>
      </c>
      <c r="BG9" s="38">
        <v>53.660325800000003</v>
      </c>
      <c r="BH9" s="180" t="s">
        <v>203</v>
      </c>
      <c r="BI9" s="180" t="s">
        <v>204</v>
      </c>
      <c r="BJ9" s="180" t="s">
        <v>145</v>
      </c>
      <c r="BK9" s="180" t="s">
        <v>205</v>
      </c>
      <c r="BL9" s="17">
        <v>5553</v>
      </c>
      <c r="BM9" s="17">
        <v>15500</v>
      </c>
      <c r="BN9" s="17">
        <v>0</v>
      </c>
      <c r="BO9" s="17">
        <v>4180</v>
      </c>
      <c r="BP9" s="17">
        <v>17000</v>
      </c>
      <c r="BQ9" s="17">
        <v>92000</v>
      </c>
      <c r="BR9" s="17">
        <v>60157</v>
      </c>
      <c r="BS9" s="180">
        <v>64.52</v>
      </c>
      <c r="BT9" s="27">
        <v>2027</v>
      </c>
      <c r="BU9" s="27">
        <v>2027</v>
      </c>
      <c r="BV9" s="180" t="s">
        <v>206</v>
      </c>
      <c r="BW9" s="180">
        <v>1</v>
      </c>
      <c r="BX9" s="17">
        <v>650</v>
      </c>
      <c r="BY9" s="17">
        <v>1428</v>
      </c>
      <c r="BZ9" s="17">
        <v>650</v>
      </c>
      <c r="CA9" s="17">
        <v>128</v>
      </c>
      <c r="CB9" s="17">
        <v>23</v>
      </c>
      <c r="CC9" s="17">
        <v>6</v>
      </c>
      <c r="CD9" s="17">
        <v>76</v>
      </c>
      <c r="CE9" s="17">
        <v>11</v>
      </c>
      <c r="CF9" s="17">
        <v>18</v>
      </c>
      <c r="CG9" s="27">
        <v>0.6</v>
      </c>
      <c r="CH9" s="17">
        <v>86</v>
      </c>
      <c r="CI9" s="17">
        <v>97</v>
      </c>
      <c r="CJ9" s="17" t="s">
        <v>207</v>
      </c>
      <c r="CK9" s="17" t="s">
        <v>207</v>
      </c>
      <c r="CL9" s="180" t="s">
        <v>145</v>
      </c>
      <c r="CM9" s="180">
        <v>2015</v>
      </c>
      <c r="CN9" s="180" t="s">
        <v>145</v>
      </c>
      <c r="CO9" s="16" t="s">
        <v>208</v>
      </c>
      <c r="CP9" s="27">
        <v>1078</v>
      </c>
      <c r="CQ9" s="27">
        <v>995</v>
      </c>
      <c r="CR9" s="27">
        <v>0</v>
      </c>
      <c r="CS9" s="27">
        <v>0</v>
      </c>
      <c r="CT9" s="27">
        <v>0</v>
      </c>
      <c r="CU9" s="27">
        <v>83</v>
      </c>
      <c r="CV9" s="27">
        <v>0</v>
      </c>
      <c r="CW9" s="27">
        <v>0</v>
      </c>
      <c r="CX9" s="180">
        <v>0</v>
      </c>
      <c r="CY9" s="27">
        <v>1044.5</v>
      </c>
      <c r="CZ9" s="27">
        <v>0</v>
      </c>
      <c r="DA9" s="27">
        <v>838.5</v>
      </c>
      <c r="DB9" s="27">
        <v>206</v>
      </c>
      <c r="DC9" s="27">
        <v>301</v>
      </c>
      <c r="DD9" s="27">
        <v>129</v>
      </c>
      <c r="DE9" s="27">
        <v>172</v>
      </c>
      <c r="DF9" s="27">
        <v>0</v>
      </c>
      <c r="DG9" s="27">
        <v>0</v>
      </c>
      <c r="DH9" s="27">
        <v>1345.5</v>
      </c>
      <c r="DI9" s="27">
        <v>1339.5</v>
      </c>
      <c r="DJ9" s="27">
        <v>0</v>
      </c>
      <c r="DK9" s="27">
        <v>0</v>
      </c>
      <c r="DL9" s="27">
        <v>0</v>
      </c>
      <c r="DM9" s="180" t="s">
        <v>145</v>
      </c>
      <c r="DN9" s="27">
        <v>6</v>
      </c>
      <c r="DO9" s="180" t="s">
        <v>167</v>
      </c>
      <c r="DP9" s="38">
        <v>19.573699999999999</v>
      </c>
      <c r="DQ9" s="38">
        <v>53.421599999999998</v>
      </c>
      <c r="DR9" s="180" t="s">
        <v>209</v>
      </c>
      <c r="DS9" s="180" t="s">
        <v>210</v>
      </c>
      <c r="DT9" s="3" t="s">
        <v>211</v>
      </c>
      <c r="DU9" s="3" t="s">
        <v>212</v>
      </c>
      <c r="DV9" s="3" t="s">
        <v>211</v>
      </c>
      <c r="DW9" s="180" t="s">
        <v>213</v>
      </c>
    </row>
    <row r="10" spans="1:127" ht="137.25" customHeight="1">
      <c r="A10" s="180">
        <v>5</v>
      </c>
      <c r="B10" s="1" t="s">
        <v>214</v>
      </c>
      <c r="C10" s="27" t="s">
        <v>144</v>
      </c>
      <c r="D10" s="1" t="s">
        <v>145</v>
      </c>
      <c r="E10" s="180">
        <v>1</v>
      </c>
      <c r="F10" s="180" t="s">
        <v>146</v>
      </c>
      <c r="G10" s="1" t="s">
        <v>216</v>
      </c>
      <c r="H10" s="1" t="s">
        <v>217</v>
      </c>
      <c r="I10" s="1" t="s">
        <v>218</v>
      </c>
      <c r="J10" s="16" t="s">
        <v>149</v>
      </c>
      <c r="K10" s="16" t="s">
        <v>174</v>
      </c>
      <c r="L10" s="16" t="s">
        <v>175</v>
      </c>
      <c r="M10" s="1" t="s">
        <v>219</v>
      </c>
      <c r="N10" s="115" t="s">
        <v>152</v>
      </c>
      <c r="O10" s="1" t="s">
        <v>220</v>
      </c>
      <c r="P10" s="17">
        <v>82374</v>
      </c>
      <c r="Q10" s="17">
        <v>1</v>
      </c>
      <c r="R10" s="17">
        <v>1</v>
      </c>
      <c r="S10" s="4" t="s">
        <v>221</v>
      </c>
      <c r="T10" s="17">
        <v>82374</v>
      </c>
      <c r="U10" s="17">
        <v>1</v>
      </c>
      <c r="V10" s="17">
        <v>43139</v>
      </c>
      <c r="W10" s="17">
        <v>36169</v>
      </c>
      <c r="X10" s="17">
        <v>6816</v>
      </c>
      <c r="Y10" s="17">
        <v>154</v>
      </c>
      <c r="Z10" s="17">
        <v>33</v>
      </c>
      <c r="AA10" s="1" t="s">
        <v>179</v>
      </c>
      <c r="AB10" s="43">
        <v>276.48700000000002</v>
      </c>
      <c r="AC10" s="43">
        <v>165.15799999999999</v>
      </c>
      <c r="AD10" s="27">
        <v>0</v>
      </c>
      <c r="AE10" s="27">
        <v>0</v>
      </c>
      <c r="AF10" s="43">
        <v>276.48700000000002</v>
      </c>
      <c r="AG10" s="43">
        <v>165.15799999999999</v>
      </c>
      <c r="AH10" s="27">
        <v>39</v>
      </c>
      <c r="AI10" s="43">
        <v>18.114999999999998</v>
      </c>
      <c r="AJ10" s="43">
        <v>10.308999999999999</v>
      </c>
      <c r="AK10" s="27">
        <v>2.1829999999999998</v>
      </c>
      <c r="AL10" s="17">
        <v>1142</v>
      </c>
      <c r="AM10" s="27">
        <v>2332.1999999999998</v>
      </c>
      <c r="AN10" s="27">
        <v>2314.8000000000002</v>
      </c>
      <c r="AO10" s="27">
        <v>14.2</v>
      </c>
      <c r="AP10" s="27">
        <v>3.2</v>
      </c>
      <c r="AQ10" s="27">
        <v>0</v>
      </c>
      <c r="AR10" s="1">
        <v>4.67</v>
      </c>
      <c r="AS10" s="1">
        <v>1.48</v>
      </c>
      <c r="AT10" s="17">
        <v>36169</v>
      </c>
      <c r="AU10" s="17">
        <v>16108</v>
      </c>
      <c r="AV10" s="17">
        <v>3154</v>
      </c>
      <c r="AW10" s="27">
        <v>67.3</v>
      </c>
      <c r="AX10" s="27">
        <v>95</v>
      </c>
      <c r="AY10" s="1" t="s">
        <v>222</v>
      </c>
      <c r="AZ10" s="1" t="s">
        <v>217</v>
      </c>
      <c r="BA10" s="180">
        <v>1</v>
      </c>
      <c r="BB10" s="1" t="s">
        <v>223</v>
      </c>
      <c r="BC10" s="1" t="s">
        <v>224</v>
      </c>
      <c r="BD10" s="38">
        <v>21.811918240000001</v>
      </c>
      <c r="BE10" s="38">
        <v>54.013297600000001</v>
      </c>
      <c r="BF10" s="38">
        <v>21.811918240000001</v>
      </c>
      <c r="BG10" s="38">
        <v>54.013297600000001</v>
      </c>
      <c r="BH10" s="1" t="s">
        <v>145</v>
      </c>
      <c r="BI10" s="1" t="s">
        <v>145</v>
      </c>
      <c r="BJ10" s="1" t="s">
        <v>145</v>
      </c>
      <c r="BK10" s="1" t="s">
        <v>226</v>
      </c>
      <c r="BL10" s="17">
        <v>6262</v>
      </c>
      <c r="BM10" s="17">
        <v>14000</v>
      </c>
      <c r="BN10" s="17">
        <v>0</v>
      </c>
      <c r="BO10" s="17">
        <v>10581</v>
      </c>
      <c r="BP10" s="17">
        <v>14000</v>
      </c>
      <c r="BQ10" s="17">
        <v>98615</v>
      </c>
      <c r="BR10" s="17">
        <v>61635</v>
      </c>
      <c r="BS10" s="180">
        <v>74.8</v>
      </c>
      <c r="BT10" s="27">
        <v>2329</v>
      </c>
      <c r="BU10" s="27">
        <v>2329</v>
      </c>
      <c r="BV10" s="180" t="s">
        <v>206</v>
      </c>
      <c r="BW10" s="180">
        <v>1</v>
      </c>
      <c r="BX10" s="27">
        <v>594.1</v>
      </c>
      <c r="BY10" s="27">
        <v>1113.0999999999999</v>
      </c>
      <c r="BZ10" s="17">
        <v>603</v>
      </c>
      <c r="CA10" s="27">
        <v>82.3</v>
      </c>
      <c r="CB10" s="27">
        <v>12.7</v>
      </c>
      <c r="CC10" s="27">
        <v>4.4000000000000004</v>
      </c>
      <c r="CD10" s="27">
        <v>52.5</v>
      </c>
      <c r="CE10" s="27">
        <v>5.7</v>
      </c>
      <c r="CF10" s="27">
        <v>6.8</v>
      </c>
      <c r="CG10" s="27">
        <v>0.4</v>
      </c>
      <c r="CH10" s="27">
        <v>91.7</v>
      </c>
      <c r="CI10" s="27">
        <v>96.9</v>
      </c>
      <c r="CJ10" s="17" t="s">
        <v>163</v>
      </c>
      <c r="CK10" s="17" t="s">
        <v>165</v>
      </c>
      <c r="CL10" s="180" t="s">
        <v>145</v>
      </c>
      <c r="CM10" s="1">
        <v>2014</v>
      </c>
      <c r="CN10" s="1" t="s">
        <v>145</v>
      </c>
      <c r="CO10" s="1" t="s">
        <v>227</v>
      </c>
      <c r="CP10" s="27">
        <v>790</v>
      </c>
      <c r="CQ10" s="27">
        <v>790</v>
      </c>
      <c r="CR10" s="27">
        <v>0</v>
      </c>
      <c r="CS10" s="27">
        <v>0</v>
      </c>
      <c r="CT10" s="27">
        <v>0</v>
      </c>
      <c r="CU10" s="27">
        <v>0</v>
      </c>
      <c r="CV10" s="27">
        <v>0</v>
      </c>
      <c r="CW10" s="27">
        <v>0</v>
      </c>
      <c r="CX10" s="1">
        <v>0</v>
      </c>
      <c r="CY10" s="27">
        <v>9529.7000000000007</v>
      </c>
      <c r="CZ10" s="27">
        <v>8.9</v>
      </c>
      <c r="DA10" s="27">
        <v>8250.4</v>
      </c>
      <c r="DB10" s="27">
        <v>1270.4000000000001</v>
      </c>
      <c r="DC10" s="27">
        <v>1060</v>
      </c>
      <c r="DD10" s="27">
        <v>0.7</v>
      </c>
      <c r="DE10" s="27">
        <v>591.20000000000005</v>
      </c>
      <c r="DF10" s="27">
        <v>468.1</v>
      </c>
      <c r="DG10" s="27">
        <v>0</v>
      </c>
      <c r="DH10" s="27">
        <v>10589.7</v>
      </c>
      <c r="DI10" s="27">
        <v>4132</v>
      </c>
      <c r="DJ10" s="27">
        <v>0</v>
      </c>
      <c r="DK10" s="27">
        <v>6441.1</v>
      </c>
      <c r="DL10" s="27">
        <v>16.600000000000001</v>
      </c>
      <c r="DM10" s="1" t="s">
        <v>190</v>
      </c>
      <c r="DN10" s="27">
        <v>0</v>
      </c>
      <c r="DO10" s="1" t="s">
        <v>145</v>
      </c>
      <c r="DP10" s="38">
        <v>21.77102837</v>
      </c>
      <c r="DQ10" s="38">
        <v>54.037821000000001</v>
      </c>
      <c r="DR10" s="1" t="s">
        <v>228</v>
      </c>
      <c r="DS10" s="1" t="s">
        <v>229</v>
      </c>
      <c r="DT10" s="1" t="s">
        <v>230</v>
      </c>
      <c r="DU10" s="1" t="s">
        <v>231</v>
      </c>
      <c r="DV10" s="1" t="s">
        <v>232</v>
      </c>
      <c r="DW10" s="1" t="s">
        <v>233</v>
      </c>
    </row>
    <row r="11" spans="1:127" ht="75.75" customHeight="1">
      <c r="A11" s="180">
        <v>6</v>
      </c>
      <c r="B11" s="1" t="s">
        <v>234</v>
      </c>
      <c r="C11" s="44" t="s">
        <v>144</v>
      </c>
      <c r="D11" s="10" t="s">
        <v>145</v>
      </c>
      <c r="E11" s="10">
        <v>1</v>
      </c>
      <c r="F11" s="10" t="s">
        <v>146</v>
      </c>
      <c r="G11" s="11" t="s">
        <v>235</v>
      </c>
      <c r="H11" s="11" t="s">
        <v>236</v>
      </c>
      <c r="I11" s="11" t="s">
        <v>237</v>
      </c>
      <c r="J11" s="45" t="s">
        <v>149</v>
      </c>
      <c r="K11" s="16" t="s">
        <v>150</v>
      </c>
      <c r="L11" s="45" t="s">
        <v>151</v>
      </c>
      <c r="M11" s="11" t="s">
        <v>238</v>
      </c>
      <c r="N11" s="115" t="s">
        <v>152</v>
      </c>
      <c r="O11" s="11" t="s">
        <v>239</v>
      </c>
      <c r="P11" s="46">
        <v>56459</v>
      </c>
      <c r="Q11" s="46">
        <v>1</v>
      </c>
      <c r="R11" s="46">
        <v>1</v>
      </c>
      <c r="S11" s="11" t="s">
        <v>240</v>
      </c>
      <c r="T11" s="46">
        <v>56459</v>
      </c>
      <c r="U11" s="46">
        <v>1</v>
      </c>
      <c r="V11" s="17">
        <v>32681</v>
      </c>
      <c r="W11" s="17">
        <v>31486</v>
      </c>
      <c r="X11" s="17">
        <v>779</v>
      </c>
      <c r="Y11" s="17">
        <v>416</v>
      </c>
      <c r="Z11" s="17">
        <v>98</v>
      </c>
      <c r="AA11" s="1" t="s">
        <v>198</v>
      </c>
      <c r="AB11" s="27">
        <v>124.3</v>
      </c>
      <c r="AC11" s="27">
        <v>88.2</v>
      </c>
      <c r="AD11" s="27">
        <v>0</v>
      </c>
      <c r="AE11" s="27">
        <v>0</v>
      </c>
      <c r="AF11" s="27">
        <v>124.3</v>
      </c>
      <c r="AG11" s="27">
        <v>88.2</v>
      </c>
      <c r="AH11" s="27">
        <v>76.400000000000006</v>
      </c>
      <c r="AI11" s="27">
        <v>0.3</v>
      </c>
      <c r="AJ11" s="27">
        <v>0.3</v>
      </c>
      <c r="AK11" s="27">
        <v>0.1</v>
      </c>
      <c r="AL11" s="17">
        <v>7</v>
      </c>
      <c r="AM11" s="27">
        <v>2067.3000000000002</v>
      </c>
      <c r="AN11" s="27">
        <v>1983</v>
      </c>
      <c r="AO11" s="27">
        <v>17.7</v>
      </c>
      <c r="AP11" s="27">
        <v>60.9</v>
      </c>
      <c r="AQ11" s="27">
        <v>5.7</v>
      </c>
      <c r="AR11" s="10" t="s">
        <v>241</v>
      </c>
      <c r="AS11" s="10" t="s">
        <v>242</v>
      </c>
      <c r="AT11" s="17">
        <v>31463</v>
      </c>
      <c r="AU11" s="17">
        <v>6491</v>
      </c>
      <c r="AV11" s="17">
        <v>464</v>
      </c>
      <c r="AW11" s="27">
        <v>68</v>
      </c>
      <c r="AX11" s="27">
        <v>94.3</v>
      </c>
      <c r="AY11" s="11" t="s">
        <v>243</v>
      </c>
      <c r="AZ11" s="11" t="s">
        <v>244</v>
      </c>
      <c r="BA11" s="10">
        <v>1</v>
      </c>
      <c r="BB11" s="11" t="s">
        <v>245</v>
      </c>
      <c r="BC11" s="12">
        <v>42185</v>
      </c>
      <c r="BD11" s="47">
        <v>21.338967010000001</v>
      </c>
      <c r="BE11" s="47">
        <v>54.079493309999997</v>
      </c>
      <c r="BF11" s="47">
        <v>21.330223010000001</v>
      </c>
      <c r="BG11" s="47">
        <v>54.077623889999998</v>
      </c>
      <c r="BH11" s="11" t="s">
        <v>160</v>
      </c>
      <c r="BI11" s="11" t="s">
        <v>161</v>
      </c>
      <c r="BJ11" s="11" t="s">
        <v>246</v>
      </c>
      <c r="BK11" s="11" t="s">
        <v>246</v>
      </c>
      <c r="BL11" s="48">
        <v>6500</v>
      </c>
      <c r="BM11" s="48">
        <v>12000</v>
      </c>
      <c r="BN11" s="48">
        <v>0</v>
      </c>
      <c r="BO11" s="48">
        <v>6500</v>
      </c>
      <c r="BP11" s="48">
        <v>8500</v>
      </c>
      <c r="BQ11" s="46">
        <v>70000</v>
      </c>
      <c r="BR11" s="46">
        <v>58509</v>
      </c>
      <c r="BS11" s="13">
        <v>103.6</v>
      </c>
      <c r="BT11" s="27">
        <v>2000.7</v>
      </c>
      <c r="BU11" s="27">
        <v>2000.7</v>
      </c>
      <c r="BV11" s="180" t="s">
        <v>206</v>
      </c>
      <c r="BW11" s="180">
        <v>1</v>
      </c>
      <c r="BX11" s="48">
        <v>660</v>
      </c>
      <c r="BY11" s="48">
        <v>1837</v>
      </c>
      <c r="BZ11" s="48">
        <v>826</v>
      </c>
      <c r="CA11" s="48">
        <v>118</v>
      </c>
      <c r="CB11" s="48">
        <v>21</v>
      </c>
      <c r="CC11" s="49">
        <v>1.9</v>
      </c>
      <c r="CD11" s="49">
        <v>34.799999999999997</v>
      </c>
      <c r="CE11" s="49">
        <v>4.3</v>
      </c>
      <c r="CF11" s="49">
        <v>10.3</v>
      </c>
      <c r="CG11" s="49">
        <v>0.7</v>
      </c>
      <c r="CH11" s="49">
        <v>91.3</v>
      </c>
      <c r="CI11" s="49">
        <v>96.7</v>
      </c>
      <c r="CJ11" s="46" t="s">
        <v>165</v>
      </c>
      <c r="CK11" s="46" t="s">
        <v>165</v>
      </c>
      <c r="CL11" s="11" t="s">
        <v>145</v>
      </c>
      <c r="CM11" s="11" t="s">
        <v>145</v>
      </c>
      <c r="CN11" s="11" t="s">
        <v>145</v>
      </c>
      <c r="CO11" s="11" t="s">
        <v>247</v>
      </c>
      <c r="CP11" s="49">
        <v>228.8</v>
      </c>
      <c r="CQ11" s="49">
        <v>217.6</v>
      </c>
      <c r="CR11" s="44">
        <v>0</v>
      </c>
      <c r="CS11" s="44">
        <v>0</v>
      </c>
      <c r="CT11" s="44">
        <v>0</v>
      </c>
      <c r="CU11" s="44">
        <v>11.2</v>
      </c>
      <c r="CV11" s="44">
        <v>0</v>
      </c>
      <c r="CW11" s="44">
        <v>0</v>
      </c>
      <c r="CX11" s="11">
        <v>0</v>
      </c>
      <c r="CY11" s="27">
        <v>117.6</v>
      </c>
      <c r="CZ11" s="27">
        <v>6</v>
      </c>
      <c r="DA11" s="27">
        <v>42.6</v>
      </c>
      <c r="DB11" s="27">
        <v>69</v>
      </c>
      <c r="DC11" s="27">
        <v>0</v>
      </c>
      <c r="DD11" s="27">
        <v>0</v>
      </c>
      <c r="DE11" s="27">
        <v>0</v>
      </c>
      <c r="DF11" s="27">
        <v>0</v>
      </c>
      <c r="DG11" s="27">
        <v>0</v>
      </c>
      <c r="DH11" s="27">
        <v>117.6</v>
      </c>
      <c r="DI11" s="27">
        <v>117.6</v>
      </c>
      <c r="DJ11" s="27">
        <v>0</v>
      </c>
      <c r="DK11" s="27">
        <v>0</v>
      </c>
      <c r="DL11" s="27">
        <v>0</v>
      </c>
      <c r="DM11" s="1" t="s">
        <v>145</v>
      </c>
      <c r="DN11" s="27">
        <v>0</v>
      </c>
      <c r="DO11" s="1" t="s">
        <v>145</v>
      </c>
      <c r="DP11" s="50">
        <v>21.370720120000001</v>
      </c>
      <c r="DQ11" s="50">
        <v>54.08168749</v>
      </c>
      <c r="DR11" s="14" t="s">
        <v>248</v>
      </c>
      <c r="DS11" s="14" t="s">
        <v>249</v>
      </c>
      <c r="DT11" s="15">
        <v>1</v>
      </c>
      <c r="DU11" s="15">
        <v>1</v>
      </c>
      <c r="DV11" s="15">
        <v>1</v>
      </c>
      <c r="DW11" s="1" t="s">
        <v>250</v>
      </c>
    </row>
    <row r="12" spans="1:127" ht="99" customHeight="1">
      <c r="A12" s="180">
        <v>7</v>
      </c>
      <c r="B12" s="1" t="s">
        <v>251</v>
      </c>
      <c r="C12" s="27" t="s">
        <v>144</v>
      </c>
      <c r="D12" s="1" t="s">
        <v>145</v>
      </c>
      <c r="E12" s="180">
        <v>1</v>
      </c>
      <c r="F12" s="180" t="s">
        <v>146</v>
      </c>
      <c r="G12" s="1" t="s">
        <v>252</v>
      </c>
      <c r="H12" s="1" t="s">
        <v>996</v>
      </c>
      <c r="I12" s="1" t="s">
        <v>997</v>
      </c>
      <c r="J12" s="16" t="s">
        <v>149</v>
      </c>
      <c r="K12" s="16" t="s">
        <v>194</v>
      </c>
      <c r="L12" s="16" t="s">
        <v>175</v>
      </c>
      <c r="M12" s="1" t="s">
        <v>253</v>
      </c>
      <c r="N12" s="115" t="s">
        <v>152</v>
      </c>
      <c r="O12" s="1" t="s">
        <v>254</v>
      </c>
      <c r="P12" s="17">
        <v>50000</v>
      </c>
      <c r="Q12" s="17">
        <v>1</v>
      </c>
      <c r="R12" s="17">
        <v>1</v>
      </c>
      <c r="S12" s="1" t="s">
        <v>255</v>
      </c>
      <c r="T12" s="17">
        <v>106702</v>
      </c>
      <c r="U12" s="17">
        <v>0</v>
      </c>
      <c r="V12" s="17">
        <f>32397+10012</f>
        <v>42409</v>
      </c>
      <c r="W12" s="17">
        <f>4310+32218</f>
        <v>36528</v>
      </c>
      <c r="X12" s="17">
        <f>4702+179</f>
        <v>4881</v>
      </c>
      <c r="Y12" s="17">
        <v>1000</v>
      </c>
      <c r="Z12" s="17">
        <v>250</v>
      </c>
      <c r="AA12" s="1" t="s">
        <v>179</v>
      </c>
      <c r="AB12" s="43">
        <f>84.9+131.396</f>
        <v>216.29599999999999</v>
      </c>
      <c r="AC12" s="43">
        <f>75.88+56.2</f>
        <v>132.07999999999998</v>
      </c>
      <c r="AD12" s="43">
        <v>0</v>
      </c>
      <c r="AE12" s="43">
        <v>0</v>
      </c>
      <c r="AF12" s="43">
        <f>AB12+AD12</f>
        <v>216.29599999999999</v>
      </c>
      <c r="AG12" s="43">
        <f>AC12+AE12</f>
        <v>132.07999999999998</v>
      </c>
      <c r="AH12" s="43">
        <f>10.01+0.712</f>
        <v>10.722</v>
      </c>
      <c r="AI12" s="43">
        <f>0.29+31.7</f>
        <v>31.99</v>
      </c>
      <c r="AJ12" s="43">
        <f>0.242+10.5</f>
        <v>10.742000000000001</v>
      </c>
      <c r="AK12" s="43">
        <f>0.554</f>
        <v>0.55400000000000005</v>
      </c>
      <c r="AL12" s="17">
        <f>45+220</f>
        <v>265</v>
      </c>
      <c r="AM12" s="27">
        <f>AN12+AO12+AP12+AQ12</f>
        <v>2942.7</v>
      </c>
      <c r="AN12" s="27">
        <v>1729</v>
      </c>
      <c r="AO12" s="27">
        <v>10</v>
      </c>
      <c r="AP12" s="27">
        <v>3.7</v>
      </c>
      <c r="AQ12" s="27">
        <v>1200</v>
      </c>
      <c r="AR12" s="27">
        <v>4.8</v>
      </c>
      <c r="AS12" s="27">
        <f>7.5-4.8</f>
        <v>2.7</v>
      </c>
      <c r="AT12" s="17">
        <f>44664+4310</f>
        <v>48974</v>
      </c>
      <c r="AU12" s="17">
        <v>31538</v>
      </c>
      <c r="AV12" s="17">
        <v>1985</v>
      </c>
      <c r="AW12" s="27">
        <v>77.319999999999993</v>
      </c>
      <c r="AX12" s="27">
        <v>100</v>
      </c>
      <c r="AY12" s="1" t="s">
        <v>256</v>
      </c>
      <c r="AZ12" s="1" t="s">
        <v>257</v>
      </c>
      <c r="BA12" s="180">
        <v>1</v>
      </c>
      <c r="BB12" s="1" t="s">
        <v>258</v>
      </c>
      <c r="BC12" s="1" t="s">
        <v>259</v>
      </c>
      <c r="BD12" s="38">
        <v>19.60828617</v>
      </c>
      <c r="BE12" s="38">
        <v>53.570011989999998</v>
      </c>
      <c r="BF12" s="38">
        <v>19.62124661</v>
      </c>
      <c r="BG12" s="38">
        <v>53.568584809999997</v>
      </c>
      <c r="BH12" s="1" t="s">
        <v>260</v>
      </c>
      <c r="BI12" s="1" t="s">
        <v>261</v>
      </c>
      <c r="BJ12" s="1" t="s">
        <v>145</v>
      </c>
      <c r="BK12" s="1" t="s">
        <v>262</v>
      </c>
      <c r="BL12" s="17">
        <v>5000</v>
      </c>
      <c r="BM12" s="17">
        <v>14400</v>
      </c>
      <c r="BN12" s="17">
        <v>0</v>
      </c>
      <c r="BO12" s="17">
        <v>5000</v>
      </c>
      <c r="BP12" s="17">
        <v>8500</v>
      </c>
      <c r="BQ12" s="17">
        <v>140000</v>
      </c>
      <c r="BR12" s="17">
        <v>93114</v>
      </c>
      <c r="BS12" s="1">
        <v>87.26</v>
      </c>
      <c r="BT12" s="27">
        <f>AN12+AO12</f>
        <v>1739</v>
      </c>
      <c r="BU12" s="27">
        <f>BT12</f>
        <v>1739</v>
      </c>
      <c r="BV12" s="180" t="s">
        <v>187</v>
      </c>
      <c r="BW12" s="180">
        <v>1</v>
      </c>
      <c r="BX12" s="17">
        <v>1170</v>
      </c>
      <c r="BY12" s="27">
        <v>1923.8</v>
      </c>
      <c r="BZ12" s="17">
        <v>762</v>
      </c>
      <c r="CA12" s="17">
        <v>117</v>
      </c>
      <c r="CB12" s="27">
        <v>16.7</v>
      </c>
      <c r="CC12" s="27">
        <v>4.7</v>
      </c>
      <c r="CD12" s="27">
        <v>49.6</v>
      </c>
      <c r="CE12" s="27">
        <v>4.2</v>
      </c>
      <c r="CF12" s="27">
        <v>8.4</v>
      </c>
      <c r="CG12" s="26">
        <v>0.85</v>
      </c>
      <c r="CH12" s="26">
        <v>92.82</v>
      </c>
      <c r="CI12" s="26">
        <v>94.91</v>
      </c>
      <c r="CJ12" s="17" t="s">
        <v>165</v>
      </c>
      <c r="CK12" s="17" t="s">
        <v>165</v>
      </c>
      <c r="CL12" s="180" t="s">
        <v>145</v>
      </c>
      <c r="CM12" s="1">
        <v>2014</v>
      </c>
      <c r="CN12" s="1" t="s">
        <v>145</v>
      </c>
      <c r="CO12" s="1" t="s">
        <v>263</v>
      </c>
      <c r="CP12" s="27">
        <v>587</v>
      </c>
      <c r="CQ12" s="27">
        <v>0</v>
      </c>
      <c r="CR12" s="27">
        <v>290</v>
      </c>
      <c r="CS12" s="27">
        <v>0</v>
      </c>
      <c r="CT12" s="27">
        <v>0</v>
      </c>
      <c r="CU12" s="27">
        <v>297</v>
      </c>
      <c r="CV12" s="27">
        <v>0</v>
      </c>
      <c r="CW12" s="27">
        <v>0</v>
      </c>
      <c r="CX12" s="1">
        <v>0</v>
      </c>
      <c r="CY12" s="27">
        <f>543.3+58+7301</f>
        <v>7902.3</v>
      </c>
      <c r="CZ12" s="27">
        <v>0</v>
      </c>
      <c r="DA12" s="27">
        <f>531.28+58+7301</f>
        <v>7890.28</v>
      </c>
      <c r="DB12" s="27">
        <v>12</v>
      </c>
      <c r="DC12" s="27">
        <v>49.6</v>
      </c>
      <c r="DD12" s="27">
        <v>0</v>
      </c>
      <c r="DE12" s="27">
        <v>49.61</v>
      </c>
      <c r="DF12" s="27">
        <v>0</v>
      </c>
      <c r="DG12" s="27">
        <v>0</v>
      </c>
      <c r="DH12" s="27">
        <f>CY12+DC12</f>
        <v>7951.9000000000005</v>
      </c>
      <c r="DI12" s="27">
        <f>592.9+58+5184</f>
        <v>5834.9</v>
      </c>
      <c r="DJ12" s="27">
        <v>0</v>
      </c>
      <c r="DK12" s="27">
        <v>0</v>
      </c>
      <c r="DL12" s="27">
        <v>2117</v>
      </c>
      <c r="DM12" s="1" t="s">
        <v>264</v>
      </c>
      <c r="DN12" s="27">
        <v>0</v>
      </c>
      <c r="DO12" s="1" t="s">
        <v>145</v>
      </c>
      <c r="DP12" s="38">
        <v>19.329999999999998</v>
      </c>
      <c r="DQ12" s="38">
        <v>53.35</v>
      </c>
      <c r="DR12" s="180" t="s">
        <v>145</v>
      </c>
      <c r="DS12" s="180" t="s">
        <v>145</v>
      </c>
      <c r="DT12" s="180" t="s">
        <v>145</v>
      </c>
      <c r="DU12" s="180" t="s">
        <v>145</v>
      </c>
      <c r="DV12" s="180" t="s">
        <v>145</v>
      </c>
      <c r="DW12" s="1" t="s">
        <v>265</v>
      </c>
    </row>
    <row r="13" spans="1:127" s="18" customFormat="1" ht="141" customHeight="1">
      <c r="A13" s="180">
        <v>8</v>
      </c>
      <c r="B13" s="180" t="s">
        <v>266</v>
      </c>
      <c r="C13" s="27" t="s">
        <v>144</v>
      </c>
      <c r="D13" s="180" t="s">
        <v>145</v>
      </c>
      <c r="E13" s="180">
        <v>1</v>
      </c>
      <c r="F13" s="180" t="s">
        <v>146</v>
      </c>
      <c r="G13" s="180" t="s">
        <v>267</v>
      </c>
      <c r="H13" s="180" t="s">
        <v>998</v>
      </c>
      <c r="I13" s="180" t="s">
        <v>269</v>
      </c>
      <c r="J13" s="16" t="s">
        <v>149</v>
      </c>
      <c r="K13" s="16" t="s">
        <v>174</v>
      </c>
      <c r="L13" s="16" t="s">
        <v>175</v>
      </c>
      <c r="M13" s="180" t="s">
        <v>270</v>
      </c>
      <c r="N13" s="115" t="s">
        <v>152</v>
      </c>
      <c r="O13" s="180" t="s">
        <v>270</v>
      </c>
      <c r="P13" s="17">
        <v>34000</v>
      </c>
      <c r="Q13" s="17">
        <v>1</v>
      </c>
      <c r="R13" s="17">
        <v>1</v>
      </c>
      <c r="S13" s="180" t="s">
        <v>271</v>
      </c>
      <c r="T13" s="17">
        <v>29800</v>
      </c>
      <c r="U13" s="17">
        <v>1</v>
      </c>
      <c r="V13" s="17">
        <v>24837</v>
      </c>
      <c r="W13" s="17">
        <v>24029</v>
      </c>
      <c r="X13" s="17">
        <v>808</v>
      </c>
      <c r="Y13" s="17">
        <v>0</v>
      </c>
      <c r="Z13" s="17">
        <v>0</v>
      </c>
      <c r="AA13" s="180" t="s">
        <v>198</v>
      </c>
      <c r="AB13" s="16">
        <v>73.73</v>
      </c>
      <c r="AC13" s="16">
        <v>71.930000000000007</v>
      </c>
      <c r="AD13" s="27">
        <v>0</v>
      </c>
      <c r="AE13" s="27">
        <v>0</v>
      </c>
      <c r="AF13" s="16">
        <v>73.73</v>
      </c>
      <c r="AG13" s="16">
        <v>71.930000000000007</v>
      </c>
      <c r="AH13" s="16">
        <v>69.540000000000006</v>
      </c>
      <c r="AI13" s="16">
        <v>2.4E-2</v>
      </c>
      <c r="AJ13" s="16">
        <v>2.4E-2</v>
      </c>
      <c r="AK13" s="16">
        <v>0.251</v>
      </c>
      <c r="AL13" s="17">
        <v>347</v>
      </c>
      <c r="AM13" s="43">
        <v>1349.9960000000001</v>
      </c>
      <c r="AN13" s="27">
        <v>1344.8</v>
      </c>
      <c r="AO13" s="16">
        <v>5.1959999999999997</v>
      </c>
      <c r="AP13" s="27">
        <v>0</v>
      </c>
      <c r="AQ13" s="27">
        <v>0</v>
      </c>
      <c r="AR13" s="180" t="s">
        <v>272</v>
      </c>
      <c r="AS13" s="180" t="s">
        <v>273</v>
      </c>
      <c r="AT13" s="17">
        <v>24029</v>
      </c>
      <c r="AU13" s="17">
        <v>4663</v>
      </c>
      <c r="AV13" s="17">
        <v>300</v>
      </c>
      <c r="AW13" s="27">
        <v>97.3</v>
      </c>
      <c r="AX13" s="27">
        <v>98</v>
      </c>
      <c r="AY13" s="180" t="s">
        <v>274</v>
      </c>
      <c r="AZ13" s="180" t="s">
        <v>268</v>
      </c>
      <c r="BA13" s="180">
        <v>1</v>
      </c>
      <c r="BB13" s="180" t="s">
        <v>275</v>
      </c>
      <c r="BC13" s="180" t="s">
        <v>183</v>
      </c>
      <c r="BD13" s="38">
        <v>20.999601640000002</v>
      </c>
      <c r="BE13" s="38">
        <v>53.539750650000002</v>
      </c>
      <c r="BF13" s="38">
        <v>20.997370029999999</v>
      </c>
      <c r="BG13" s="38">
        <v>53.557624539999999</v>
      </c>
      <c r="BH13" s="180" t="s">
        <v>175</v>
      </c>
      <c r="BI13" s="180" t="s">
        <v>184</v>
      </c>
      <c r="BJ13" s="180" t="s">
        <v>1006</v>
      </c>
      <c r="BK13" s="180" t="s">
        <v>1012</v>
      </c>
      <c r="BL13" s="17">
        <v>5400</v>
      </c>
      <c r="BM13" s="17">
        <v>8000</v>
      </c>
      <c r="BN13" s="17">
        <v>0</v>
      </c>
      <c r="BO13" s="17">
        <v>6000</v>
      </c>
      <c r="BP13" s="17">
        <v>8000</v>
      </c>
      <c r="BQ13" s="17">
        <v>68000</v>
      </c>
      <c r="BR13" s="17">
        <v>36970</v>
      </c>
      <c r="BS13" s="180">
        <v>124</v>
      </c>
      <c r="BT13" s="27">
        <v>1976</v>
      </c>
      <c r="BU13" s="27">
        <v>1976</v>
      </c>
      <c r="BV13" s="180" t="s">
        <v>206</v>
      </c>
      <c r="BW13" s="180">
        <v>1</v>
      </c>
      <c r="BX13" s="17">
        <v>385</v>
      </c>
      <c r="BY13" s="17">
        <v>953</v>
      </c>
      <c r="BZ13" s="17">
        <v>361</v>
      </c>
      <c r="CA13" s="17">
        <v>82</v>
      </c>
      <c r="CB13" s="17">
        <v>11</v>
      </c>
      <c r="CC13" s="17">
        <v>6</v>
      </c>
      <c r="CD13" s="17">
        <v>31</v>
      </c>
      <c r="CE13" s="17">
        <v>4</v>
      </c>
      <c r="CF13" s="16">
        <v>17.2</v>
      </c>
      <c r="CG13" s="16">
        <v>0.5</v>
      </c>
      <c r="CH13" s="27">
        <v>79</v>
      </c>
      <c r="CI13" s="27">
        <v>95.5</v>
      </c>
      <c r="CJ13" s="17" t="s">
        <v>165</v>
      </c>
      <c r="CK13" s="17" t="s">
        <v>163</v>
      </c>
      <c r="CL13" s="180" t="s">
        <v>145</v>
      </c>
      <c r="CM13" s="180" t="s">
        <v>277</v>
      </c>
      <c r="CN13" s="180" t="s">
        <v>145</v>
      </c>
      <c r="CO13" s="180" t="s">
        <v>278</v>
      </c>
      <c r="CP13" s="27">
        <v>590</v>
      </c>
      <c r="CQ13" s="27">
        <v>590</v>
      </c>
      <c r="CR13" s="27">
        <v>0</v>
      </c>
      <c r="CS13" s="27">
        <v>0</v>
      </c>
      <c r="CT13" s="27">
        <v>0</v>
      </c>
      <c r="CU13" s="27">
        <v>0</v>
      </c>
      <c r="CV13" s="27">
        <v>0</v>
      </c>
      <c r="CW13" s="27">
        <v>0</v>
      </c>
      <c r="CX13" s="180">
        <v>0</v>
      </c>
      <c r="CY13" s="43">
        <v>127.34</v>
      </c>
      <c r="CZ13" s="27">
        <v>0</v>
      </c>
      <c r="DA13" s="43">
        <v>3.9220000000000002</v>
      </c>
      <c r="DB13" s="43">
        <v>123.41800000000001</v>
      </c>
      <c r="DC13" s="27">
        <v>0</v>
      </c>
      <c r="DD13" s="27">
        <v>0</v>
      </c>
      <c r="DE13" s="27">
        <v>0</v>
      </c>
      <c r="DF13" s="27">
        <v>0</v>
      </c>
      <c r="DG13" s="27">
        <v>0</v>
      </c>
      <c r="DH13" s="43">
        <v>127.34</v>
      </c>
      <c r="DI13" s="43">
        <v>127.34</v>
      </c>
      <c r="DJ13" s="27">
        <v>0</v>
      </c>
      <c r="DK13" s="27">
        <v>0</v>
      </c>
      <c r="DL13" s="27">
        <v>0</v>
      </c>
      <c r="DM13" s="180" t="s">
        <v>145</v>
      </c>
      <c r="DN13" s="27">
        <v>0</v>
      </c>
      <c r="DO13" s="180" t="s">
        <v>145</v>
      </c>
      <c r="DP13" s="38">
        <v>20.99064306</v>
      </c>
      <c r="DQ13" s="38">
        <v>53.566316520000001</v>
      </c>
      <c r="DR13" s="180" t="s">
        <v>279</v>
      </c>
      <c r="DS13" s="180" t="s">
        <v>280</v>
      </c>
      <c r="DT13" s="3">
        <v>0</v>
      </c>
      <c r="DU13" s="3">
        <v>0</v>
      </c>
      <c r="DV13" s="3">
        <v>0</v>
      </c>
      <c r="DW13" s="180" t="s">
        <v>281</v>
      </c>
    </row>
    <row r="14" spans="1:127" ht="119.25" customHeight="1">
      <c r="A14" s="180">
        <v>9</v>
      </c>
      <c r="B14" s="1" t="s">
        <v>282</v>
      </c>
      <c r="C14" s="27" t="s">
        <v>144</v>
      </c>
      <c r="D14" s="1" t="s">
        <v>145</v>
      </c>
      <c r="E14" s="180">
        <v>1</v>
      </c>
      <c r="F14" s="180" t="s">
        <v>146</v>
      </c>
      <c r="G14" s="16" t="s">
        <v>283</v>
      </c>
      <c r="H14" s="16" t="s">
        <v>284</v>
      </c>
      <c r="I14" s="16" t="s">
        <v>285</v>
      </c>
      <c r="J14" s="16" t="s">
        <v>149</v>
      </c>
      <c r="K14" s="16" t="s">
        <v>194</v>
      </c>
      <c r="L14" s="16" t="s">
        <v>175</v>
      </c>
      <c r="M14" s="16" t="s">
        <v>284</v>
      </c>
      <c r="N14" s="115" t="s">
        <v>286</v>
      </c>
      <c r="O14" s="16" t="s">
        <v>284</v>
      </c>
      <c r="P14" s="17">
        <v>6898</v>
      </c>
      <c r="Q14" s="52">
        <v>2</v>
      </c>
      <c r="R14" s="17">
        <v>3</v>
      </c>
      <c r="S14" s="1" t="s">
        <v>287</v>
      </c>
      <c r="T14" s="17">
        <v>6029</v>
      </c>
      <c r="U14" s="17">
        <v>3</v>
      </c>
      <c r="V14" s="52">
        <v>1828</v>
      </c>
      <c r="W14" s="52">
        <v>1800</v>
      </c>
      <c r="X14" s="17">
        <v>28</v>
      </c>
      <c r="Y14" s="17">
        <v>0</v>
      </c>
      <c r="Z14" s="17">
        <v>0</v>
      </c>
      <c r="AA14" s="1" t="s">
        <v>179</v>
      </c>
      <c r="AB14" s="27">
        <v>6.7</v>
      </c>
      <c r="AC14" s="53">
        <v>6.7</v>
      </c>
      <c r="AD14" s="27">
        <v>0</v>
      </c>
      <c r="AE14" s="27">
        <v>0</v>
      </c>
      <c r="AF14" s="53">
        <v>6.7</v>
      </c>
      <c r="AG14" s="53">
        <v>6.7</v>
      </c>
      <c r="AH14" s="27">
        <v>0.2</v>
      </c>
      <c r="AI14" s="53">
        <v>0</v>
      </c>
      <c r="AJ14" s="53">
        <v>0</v>
      </c>
      <c r="AK14" s="27">
        <v>0</v>
      </c>
      <c r="AL14" s="17">
        <v>0</v>
      </c>
      <c r="AM14" s="27">
        <v>200.8</v>
      </c>
      <c r="AN14" s="27">
        <v>199.8</v>
      </c>
      <c r="AO14" s="53">
        <v>1</v>
      </c>
      <c r="AP14" s="27">
        <v>0</v>
      </c>
      <c r="AQ14" s="27">
        <v>0</v>
      </c>
      <c r="AR14" s="5" t="s">
        <v>288</v>
      </c>
      <c r="AS14" s="5" t="s">
        <v>288</v>
      </c>
      <c r="AT14" s="52">
        <v>1800</v>
      </c>
      <c r="AU14" s="17">
        <v>4166</v>
      </c>
      <c r="AV14" s="17">
        <v>0</v>
      </c>
      <c r="AW14" s="53">
        <v>98.89</v>
      </c>
      <c r="AX14" s="27">
        <v>100</v>
      </c>
      <c r="AY14" s="180" t="s">
        <v>289</v>
      </c>
      <c r="AZ14" s="180" t="s">
        <v>284</v>
      </c>
      <c r="BA14" s="180">
        <v>1</v>
      </c>
      <c r="BB14" s="180" t="s">
        <v>290</v>
      </c>
      <c r="BC14" s="1" t="s">
        <v>291</v>
      </c>
      <c r="BD14" s="5">
        <v>19.731289</v>
      </c>
      <c r="BE14" s="5">
        <v>54.191214000000002</v>
      </c>
      <c r="BF14" s="5">
        <v>19.735443</v>
      </c>
      <c r="BG14" s="5">
        <v>54.191915000000002</v>
      </c>
      <c r="BH14" s="180" t="s">
        <v>292</v>
      </c>
      <c r="BI14" s="180" t="s">
        <v>293</v>
      </c>
      <c r="BJ14" s="1" t="s">
        <v>145</v>
      </c>
      <c r="BK14" s="180" t="s">
        <v>294</v>
      </c>
      <c r="BL14" s="27">
        <v>360</v>
      </c>
      <c r="BM14" s="27">
        <v>500</v>
      </c>
      <c r="BN14" s="27">
        <v>1470</v>
      </c>
      <c r="BO14" s="27">
        <v>500</v>
      </c>
      <c r="BP14" s="27" t="s">
        <v>295</v>
      </c>
      <c r="BQ14" s="17">
        <v>13925</v>
      </c>
      <c r="BR14" s="17">
        <v>4309</v>
      </c>
      <c r="BS14" s="5">
        <v>71.5</v>
      </c>
      <c r="BT14" s="53">
        <v>200.8</v>
      </c>
      <c r="BU14" s="53">
        <v>200.8</v>
      </c>
      <c r="BV14" s="180" t="s">
        <v>296</v>
      </c>
      <c r="BW14" s="180">
        <v>1</v>
      </c>
      <c r="BX14" s="17">
        <v>470</v>
      </c>
      <c r="BY14" s="17">
        <v>1002</v>
      </c>
      <c r="BZ14" s="17">
        <v>230</v>
      </c>
      <c r="CA14" s="17">
        <v>30</v>
      </c>
      <c r="CB14" s="17">
        <v>85</v>
      </c>
      <c r="CC14" s="27">
        <v>14.2</v>
      </c>
      <c r="CD14" s="17">
        <v>80</v>
      </c>
      <c r="CE14" s="27">
        <v>21.5</v>
      </c>
      <c r="CF14" s="27">
        <v>4.2</v>
      </c>
      <c r="CG14" s="17">
        <v>15</v>
      </c>
      <c r="CH14" s="17" t="s">
        <v>165</v>
      </c>
      <c r="CI14" s="17" t="s">
        <v>165</v>
      </c>
      <c r="CJ14" s="17" t="s">
        <v>165</v>
      </c>
      <c r="CK14" s="17" t="s">
        <v>297</v>
      </c>
      <c r="CL14" s="1">
        <v>2012</v>
      </c>
      <c r="CM14" s="1">
        <v>2016</v>
      </c>
      <c r="CN14" s="16" t="s">
        <v>298</v>
      </c>
      <c r="CO14" s="16" t="s">
        <v>299</v>
      </c>
      <c r="CP14" s="26">
        <v>37.770000000000003</v>
      </c>
      <c r="CQ14" s="27">
        <v>0</v>
      </c>
      <c r="CR14" s="27">
        <v>0</v>
      </c>
      <c r="CS14" s="27">
        <v>0</v>
      </c>
      <c r="CT14" s="27">
        <v>0</v>
      </c>
      <c r="CU14" s="27">
        <v>0</v>
      </c>
      <c r="CV14" s="27">
        <v>0</v>
      </c>
      <c r="CW14" s="26">
        <v>37.770000000000003</v>
      </c>
      <c r="CX14" s="1" t="s">
        <v>300</v>
      </c>
      <c r="CY14" s="27">
        <v>0</v>
      </c>
      <c r="CZ14" s="27">
        <v>0</v>
      </c>
      <c r="DA14" s="27">
        <v>0</v>
      </c>
      <c r="DB14" s="27">
        <v>0</v>
      </c>
      <c r="DC14" s="27">
        <v>0</v>
      </c>
      <c r="DD14" s="27">
        <v>0</v>
      </c>
      <c r="DE14" s="27">
        <v>0</v>
      </c>
      <c r="DF14" s="27">
        <v>0</v>
      </c>
      <c r="DG14" s="27">
        <v>0</v>
      </c>
      <c r="DH14" s="27">
        <v>0</v>
      </c>
      <c r="DI14" s="27">
        <v>0</v>
      </c>
      <c r="DJ14" s="27">
        <v>0</v>
      </c>
      <c r="DK14" s="27">
        <v>0</v>
      </c>
      <c r="DL14" s="27">
        <v>0</v>
      </c>
      <c r="DM14" s="180" t="s">
        <v>145</v>
      </c>
      <c r="DN14" s="27">
        <v>0</v>
      </c>
      <c r="DO14" s="180" t="s">
        <v>145</v>
      </c>
      <c r="DP14" s="5">
        <v>19.731289</v>
      </c>
      <c r="DQ14" s="5">
        <v>54.186832000000003</v>
      </c>
      <c r="DR14" s="5" t="s">
        <v>301</v>
      </c>
      <c r="DS14" s="5" t="s">
        <v>983</v>
      </c>
      <c r="DT14" s="3">
        <v>0</v>
      </c>
      <c r="DU14" s="5" t="s">
        <v>145</v>
      </c>
      <c r="DV14" s="3">
        <v>0</v>
      </c>
      <c r="DW14" s="1" t="s">
        <v>302</v>
      </c>
    </row>
    <row r="15" spans="1:127" ht="69.75" customHeight="1">
      <c r="A15" s="180">
        <v>10</v>
      </c>
      <c r="B15" s="1" t="s">
        <v>318</v>
      </c>
      <c r="C15" s="27" t="s">
        <v>144</v>
      </c>
      <c r="D15" s="180" t="s">
        <v>145</v>
      </c>
      <c r="E15" s="180">
        <v>1</v>
      </c>
      <c r="F15" s="180" t="s">
        <v>146</v>
      </c>
      <c r="G15" s="1" t="s">
        <v>303</v>
      </c>
      <c r="H15" s="1" t="s">
        <v>304</v>
      </c>
      <c r="I15" s="1" t="s">
        <v>975</v>
      </c>
      <c r="J15" s="16" t="s">
        <v>149</v>
      </c>
      <c r="K15" s="16" t="s">
        <v>174</v>
      </c>
      <c r="L15" s="16" t="s">
        <v>175</v>
      </c>
      <c r="M15" s="1" t="s">
        <v>305</v>
      </c>
      <c r="N15" s="115" t="s">
        <v>152</v>
      </c>
      <c r="O15" s="1" t="s">
        <v>306</v>
      </c>
      <c r="P15" s="17">
        <v>22467</v>
      </c>
      <c r="Q15" s="17">
        <v>1</v>
      </c>
      <c r="R15" s="17">
        <v>1</v>
      </c>
      <c r="S15" s="1" t="s">
        <v>307</v>
      </c>
      <c r="T15" s="17">
        <v>22467</v>
      </c>
      <c r="U15" s="17">
        <v>1</v>
      </c>
      <c r="V15" s="17">
        <v>22478</v>
      </c>
      <c r="W15" s="17">
        <v>20569</v>
      </c>
      <c r="X15" s="17">
        <v>1887</v>
      </c>
      <c r="Y15" s="17">
        <v>22</v>
      </c>
      <c r="Z15" s="17">
        <v>4</v>
      </c>
      <c r="AA15" s="1" t="s">
        <v>198</v>
      </c>
      <c r="AB15" s="27">
        <v>53.3</v>
      </c>
      <c r="AC15" s="27">
        <v>52.4</v>
      </c>
      <c r="AD15" s="27">
        <v>0</v>
      </c>
      <c r="AE15" s="27">
        <v>0</v>
      </c>
      <c r="AF15" s="27">
        <v>53.3</v>
      </c>
      <c r="AG15" s="27">
        <v>52.4</v>
      </c>
      <c r="AH15" s="27">
        <v>25.4</v>
      </c>
      <c r="AI15" s="27">
        <v>0</v>
      </c>
      <c r="AJ15" s="27">
        <v>0</v>
      </c>
      <c r="AK15" s="27">
        <v>0.25</v>
      </c>
      <c r="AL15" s="17">
        <v>0</v>
      </c>
      <c r="AM15" s="27">
        <v>1138.5</v>
      </c>
      <c r="AN15" s="27">
        <v>1114</v>
      </c>
      <c r="AO15" s="27">
        <v>24</v>
      </c>
      <c r="AP15" s="27">
        <v>0.5</v>
      </c>
      <c r="AQ15" s="27">
        <v>0</v>
      </c>
      <c r="AR15" s="1" t="s">
        <v>308</v>
      </c>
      <c r="AS15" s="1" t="s">
        <v>309</v>
      </c>
      <c r="AT15" s="17">
        <v>17585</v>
      </c>
      <c r="AU15" s="17">
        <v>2477</v>
      </c>
      <c r="AV15" s="17">
        <v>0</v>
      </c>
      <c r="AW15" s="27">
        <v>89.3</v>
      </c>
      <c r="AX15" s="27">
        <v>99</v>
      </c>
      <c r="AY15" s="1" t="s">
        <v>310</v>
      </c>
      <c r="AZ15" s="1" t="s">
        <v>304</v>
      </c>
      <c r="BA15" s="180">
        <v>1</v>
      </c>
      <c r="BB15" s="1" t="s">
        <v>311</v>
      </c>
      <c r="BC15" s="1" t="s">
        <v>312</v>
      </c>
      <c r="BD15" s="38">
        <v>20.165688889999998</v>
      </c>
      <c r="BE15" s="38">
        <v>53.218366109999998</v>
      </c>
      <c r="BF15" s="38">
        <v>20.165416669999999</v>
      </c>
      <c r="BG15" s="38">
        <v>53.21688889</v>
      </c>
      <c r="BH15" s="1" t="s">
        <v>175</v>
      </c>
      <c r="BI15" s="1" t="s">
        <v>184</v>
      </c>
      <c r="BJ15" s="1" t="s">
        <v>313</v>
      </c>
      <c r="BK15" s="1" t="s">
        <v>314</v>
      </c>
      <c r="BL15" s="17">
        <v>5300</v>
      </c>
      <c r="BM15" s="17">
        <v>6880</v>
      </c>
      <c r="BN15" s="17">
        <v>0</v>
      </c>
      <c r="BO15" s="17">
        <v>3621</v>
      </c>
      <c r="BP15" s="17">
        <v>8862</v>
      </c>
      <c r="BQ15" s="17">
        <v>25000</v>
      </c>
      <c r="BR15" s="17">
        <v>21054</v>
      </c>
      <c r="BS15" s="6">
        <v>93.7</v>
      </c>
      <c r="BT15" s="27">
        <v>1138</v>
      </c>
      <c r="BU15" s="27">
        <v>1138</v>
      </c>
      <c r="BV15" s="180" t="s">
        <v>206</v>
      </c>
      <c r="BW15" s="180">
        <v>1</v>
      </c>
      <c r="BX15" s="17">
        <v>402</v>
      </c>
      <c r="BY15" s="17">
        <v>920</v>
      </c>
      <c r="BZ15" s="17">
        <v>409</v>
      </c>
      <c r="CA15" s="17">
        <v>93</v>
      </c>
      <c r="CB15" s="17">
        <v>10</v>
      </c>
      <c r="CC15" s="17">
        <v>5</v>
      </c>
      <c r="CD15" s="17">
        <v>39</v>
      </c>
      <c r="CE15" s="17">
        <v>6</v>
      </c>
      <c r="CF15" s="17">
        <v>10</v>
      </c>
      <c r="CG15" s="27">
        <v>0.3</v>
      </c>
      <c r="CH15" s="27">
        <v>89.3</v>
      </c>
      <c r="CI15" s="27">
        <v>97</v>
      </c>
      <c r="CJ15" s="17" t="s">
        <v>165</v>
      </c>
      <c r="CK15" s="17" t="s">
        <v>165</v>
      </c>
      <c r="CL15" s="1" t="s">
        <v>145</v>
      </c>
      <c r="CM15" s="1" t="s">
        <v>145</v>
      </c>
      <c r="CN15" s="1" t="s">
        <v>145</v>
      </c>
      <c r="CO15" s="1" t="s">
        <v>315</v>
      </c>
      <c r="CP15" s="27">
        <v>603</v>
      </c>
      <c r="CQ15" s="27">
        <v>0</v>
      </c>
      <c r="CR15" s="27">
        <v>0</v>
      </c>
      <c r="CS15" s="27">
        <v>0</v>
      </c>
      <c r="CT15" s="27">
        <v>0</v>
      </c>
      <c r="CU15" s="27">
        <v>0</v>
      </c>
      <c r="CV15" s="27">
        <v>0</v>
      </c>
      <c r="CW15" s="27">
        <v>603</v>
      </c>
      <c r="CX15" s="1" t="s">
        <v>316</v>
      </c>
      <c r="CY15" s="27">
        <v>628.5</v>
      </c>
      <c r="CZ15" s="27">
        <v>0.9</v>
      </c>
      <c r="DA15" s="27">
        <v>436</v>
      </c>
      <c r="DB15" s="27">
        <v>191.6</v>
      </c>
      <c r="DC15" s="27">
        <v>0</v>
      </c>
      <c r="DD15" s="27">
        <v>0</v>
      </c>
      <c r="DE15" s="27">
        <v>0</v>
      </c>
      <c r="DF15" s="27">
        <v>0</v>
      </c>
      <c r="DG15" s="27">
        <v>0</v>
      </c>
      <c r="DH15" s="27">
        <v>628.5</v>
      </c>
      <c r="DI15" s="27">
        <v>628.5</v>
      </c>
      <c r="DJ15" s="27">
        <v>0</v>
      </c>
      <c r="DK15" s="27">
        <v>0</v>
      </c>
      <c r="DL15" s="27">
        <v>0</v>
      </c>
      <c r="DM15" s="1" t="s">
        <v>145</v>
      </c>
      <c r="DN15" s="27">
        <v>0</v>
      </c>
      <c r="DO15" s="1" t="s">
        <v>145</v>
      </c>
      <c r="DP15" s="38">
        <v>20.182109919999998</v>
      </c>
      <c r="DQ15" s="38">
        <v>53.234433670000001</v>
      </c>
      <c r="DR15" s="1" t="s">
        <v>145</v>
      </c>
      <c r="DS15" s="1" t="s">
        <v>145</v>
      </c>
      <c r="DT15" s="1" t="s">
        <v>145</v>
      </c>
      <c r="DU15" s="1" t="s">
        <v>145</v>
      </c>
      <c r="DV15" s="1" t="s">
        <v>225</v>
      </c>
      <c r="DW15" s="1" t="s">
        <v>317</v>
      </c>
    </row>
    <row r="16" spans="1:127" s="152" customFormat="1" ht="299.25" customHeight="1">
      <c r="A16" s="144">
        <v>11</v>
      </c>
      <c r="B16" s="144" t="s">
        <v>1094</v>
      </c>
      <c r="C16" s="145" t="s">
        <v>144</v>
      </c>
      <c r="D16" s="144" t="s">
        <v>165</v>
      </c>
      <c r="E16" s="146">
        <v>1</v>
      </c>
      <c r="F16" s="146" t="s">
        <v>146</v>
      </c>
      <c r="G16" s="144" t="s">
        <v>1095</v>
      </c>
      <c r="H16" s="144" t="s">
        <v>1096</v>
      </c>
      <c r="I16" s="144" t="s">
        <v>688</v>
      </c>
      <c r="J16" s="147" t="s">
        <v>149</v>
      </c>
      <c r="K16" s="147" t="s">
        <v>194</v>
      </c>
      <c r="L16" s="147" t="s">
        <v>175</v>
      </c>
      <c r="M16" s="144" t="s">
        <v>1096</v>
      </c>
      <c r="N16" s="115" t="s">
        <v>195</v>
      </c>
      <c r="O16" s="144" t="s">
        <v>1096</v>
      </c>
      <c r="P16" s="148">
        <v>36691</v>
      </c>
      <c r="Q16" s="148">
        <v>1</v>
      </c>
      <c r="R16" s="148">
        <v>1</v>
      </c>
      <c r="S16" s="144" t="s">
        <v>1097</v>
      </c>
      <c r="T16" s="148">
        <v>21747</v>
      </c>
      <c r="U16" s="148">
        <v>1</v>
      </c>
      <c r="V16" s="148">
        <v>16616</v>
      </c>
      <c r="W16" s="148">
        <v>16206</v>
      </c>
      <c r="X16" s="148">
        <v>380</v>
      </c>
      <c r="Y16" s="148">
        <v>30</v>
      </c>
      <c r="Z16" s="148">
        <v>5</v>
      </c>
      <c r="AA16" s="144" t="s">
        <v>179</v>
      </c>
      <c r="AB16" s="149">
        <v>122.1</v>
      </c>
      <c r="AC16" s="149">
        <v>82.1</v>
      </c>
      <c r="AD16" s="149">
        <v>0</v>
      </c>
      <c r="AE16" s="149">
        <v>0</v>
      </c>
      <c r="AF16" s="149">
        <v>122.1</v>
      </c>
      <c r="AG16" s="149">
        <v>82.1</v>
      </c>
      <c r="AH16" s="149">
        <v>25.6</v>
      </c>
      <c r="AI16" s="149">
        <v>3.7</v>
      </c>
      <c r="AJ16" s="149">
        <v>2.2000000000000002</v>
      </c>
      <c r="AK16" s="149">
        <v>0</v>
      </c>
      <c r="AL16" s="148">
        <v>560</v>
      </c>
      <c r="AM16" s="149">
        <v>1070.8</v>
      </c>
      <c r="AN16" s="149">
        <v>1065.5</v>
      </c>
      <c r="AO16" s="149">
        <v>3.9</v>
      </c>
      <c r="AP16" s="149">
        <v>1.4</v>
      </c>
      <c r="AQ16" s="149">
        <v>0</v>
      </c>
      <c r="AR16" s="149">
        <v>2.74</v>
      </c>
      <c r="AS16" s="149">
        <v>2.35</v>
      </c>
      <c r="AT16" s="148">
        <v>16206</v>
      </c>
      <c r="AU16" s="148">
        <v>13703</v>
      </c>
      <c r="AV16" s="148">
        <v>368</v>
      </c>
      <c r="AW16" s="149">
        <v>100</v>
      </c>
      <c r="AX16" s="149">
        <v>99</v>
      </c>
      <c r="AY16" s="144" t="s">
        <v>1098</v>
      </c>
      <c r="AZ16" s="144" t="s">
        <v>1099</v>
      </c>
      <c r="BA16" s="146">
        <v>1</v>
      </c>
      <c r="BB16" s="144" t="s">
        <v>1100</v>
      </c>
      <c r="BC16" s="144" t="s">
        <v>1101</v>
      </c>
      <c r="BD16" s="147">
        <v>19.914999999999999</v>
      </c>
      <c r="BE16" s="147">
        <v>53.9055556</v>
      </c>
      <c r="BF16" s="147">
        <v>19.914999999999999</v>
      </c>
      <c r="BG16" s="147">
        <v>53.9055556</v>
      </c>
      <c r="BH16" s="144" t="s">
        <v>145</v>
      </c>
      <c r="BI16" s="144" t="s">
        <v>145</v>
      </c>
      <c r="BJ16" s="144" t="s">
        <v>145</v>
      </c>
      <c r="BK16" s="144" t="s">
        <v>1102</v>
      </c>
      <c r="BL16" s="148">
        <v>4000</v>
      </c>
      <c r="BM16" s="148">
        <v>5500</v>
      </c>
      <c r="BN16" s="148">
        <v>6000</v>
      </c>
      <c r="BO16" s="148">
        <v>2930</v>
      </c>
      <c r="BP16" s="148">
        <v>5662</v>
      </c>
      <c r="BQ16" s="148">
        <v>32000</v>
      </c>
      <c r="BR16" s="148">
        <v>30277</v>
      </c>
      <c r="BS16" s="144">
        <v>139.19999999999999</v>
      </c>
      <c r="BT16" s="149">
        <v>1069.4000000000001</v>
      </c>
      <c r="BU16" s="149">
        <v>1069.4000000000001</v>
      </c>
      <c r="BV16" s="147" t="s">
        <v>206</v>
      </c>
      <c r="BW16" s="147">
        <v>1</v>
      </c>
      <c r="BX16" s="148">
        <v>620</v>
      </c>
      <c r="BY16" s="148">
        <v>1385</v>
      </c>
      <c r="BZ16" s="148">
        <v>465</v>
      </c>
      <c r="CA16" s="149">
        <v>89.9</v>
      </c>
      <c r="CB16" s="150">
        <v>14.15</v>
      </c>
      <c r="CC16" s="149">
        <v>4.8</v>
      </c>
      <c r="CD16" s="147">
        <v>34.6</v>
      </c>
      <c r="CE16" s="150">
        <v>5.45</v>
      </c>
      <c r="CF16" s="150">
        <v>12.84</v>
      </c>
      <c r="CG16" s="150">
        <v>0.86</v>
      </c>
      <c r="CH16" s="149">
        <v>85.7</v>
      </c>
      <c r="CI16" s="149">
        <v>93.9</v>
      </c>
      <c r="CJ16" s="148" t="s">
        <v>165</v>
      </c>
      <c r="CK16" s="148" t="s">
        <v>297</v>
      </c>
      <c r="CL16" s="144">
        <v>2015</v>
      </c>
      <c r="CM16" s="151">
        <v>42185</v>
      </c>
      <c r="CN16" s="144" t="s">
        <v>1103</v>
      </c>
      <c r="CO16" s="144" t="s">
        <v>1104</v>
      </c>
      <c r="CP16" s="149">
        <v>544.9</v>
      </c>
      <c r="CQ16" s="149">
        <v>395.5</v>
      </c>
      <c r="CR16" s="149">
        <v>0</v>
      </c>
      <c r="CS16" s="149">
        <v>0</v>
      </c>
      <c r="CT16" s="149">
        <v>0</v>
      </c>
      <c r="CU16" s="149">
        <v>0</v>
      </c>
      <c r="CV16" s="149">
        <v>0</v>
      </c>
      <c r="CW16" s="149">
        <v>149.4</v>
      </c>
      <c r="CX16" s="144" t="s">
        <v>188</v>
      </c>
      <c r="CY16" s="149">
        <v>1227</v>
      </c>
      <c r="CZ16" s="149">
        <v>25.4</v>
      </c>
      <c r="DA16" s="149">
        <v>1201.5999999999999</v>
      </c>
      <c r="DB16" s="149">
        <v>0</v>
      </c>
      <c r="DC16" s="149">
        <v>81.3</v>
      </c>
      <c r="DD16" s="149">
        <v>24.3</v>
      </c>
      <c r="DE16" s="149">
        <v>57</v>
      </c>
      <c r="DF16" s="149">
        <v>0</v>
      </c>
      <c r="DG16" s="149">
        <v>0</v>
      </c>
      <c r="DH16" s="149">
        <v>1308.3</v>
      </c>
      <c r="DI16" s="149">
        <v>1308.3</v>
      </c>
      <c r="DJ16" s="149">
        <v>0</v>
      </c>
      <c r="DK16" s="149">
        <v>0</v>
      </c>
      <c r="DL16" s="149">
        <v>0</v>
      </c>
      <c r="DM16" s="144" t="s">
        <v>145</v>
      </c>
      <c r="DN16" s="149">
        <v>0</v>
      </c>
      <c r="DO16" s="144" t="s">
        <v>145</v>
      </c>
      <c r="DP16" s="147">
        <v>19.9344444</v>
      </c>
      <c r="DQ16" s="152">
        <v>53.913888900000003</v>
      </c>
      <c r="DR16" s="144" t="s">
        <v>1105</v>
      </c>
      <c r="DS16" s="144" t="s">
        <v>1106</v>
      </c>
      <c r="DT16" s="153">
        <v>1</v>
      </c>
      <c r="DU16" s="153">
        <v>1</v>
      </c>
      <c r="DV16" s="153">
        <v>1</v>
      </c>
      <c r="DW16" s="154" t="s">
        <v>1107</v>
      </c>
    </row>
    <row r="17" spans="1:127" s="18" customFormat="1" ht="65.25" customHeight="1">
      <c r="A17" s="180">
        <v>12</v>
      </c>
      <c r="B17" s="180" t="s">
        <v>319</v>
      </c>
      <c r="C17" s="27" t="s">
        <v>198</v>
      </c>
      <c r="D17" s="180" t="s">
        <v>145</v>
      </c>
      <c r="E17" s="180">
        <v>1</v>
      </c>
      <c r="F17" s="180" t="s">
        <v>146</v>
      </c>
      <c r="G17" s="180" t="s">
        <v>320</v>
      </c>
      <c r="H17" s="180" t="s">
        <v>321</v>
      </c>
      <c r="I17" s="180" t="s">
        <v>735</v>
      </c>
      <c r="J17" s="16" t="s">
        <v>149</v>
      </c>
      <c r="K17" s="16" t="s">
        <v>194</v>
      </c>
      <c r="L17" s="16" t="s">
        <v>175</v>
      </c>
      <c r="M17" s="180" t="s">
        <v>322</v>
      </c>
      <c r="N17" s="16" t="s">
        <v>152</v>
      </c>
      <c r="O17" s="180" t="s">
        <v>323</v>
      </c>
      <c r="P17" s="17">
        <v>28600</v>
      </c>
      <c r="Q17" s="17">
        <v>1</v>
      </c>
      <c r="R17" s="17">
        <v>1</v>
      </c>
      <c r="S17" s="180" t="s">
        <v>324</v>
      </c>
      <c r="T17" s="17">
        <v>40000</v>
      </c>
      <c r="U17" s="17">
        <v>1</v>
      </c>
      <c r="V17" s="17">
        <v>19940</v>
      </c>
      <c r="W17" s="17">
        <v>19626</v>
      </c>
      <c r="X17" s="17">
        <v>304</v>
      </c>
      <c r="Y17" s="17">
        <v>10</v>
      </c>
      <c r="Z17" s="17">
        <v>4</v>
      </c>
      <c r="AA17" s="180" t="s">
        <v>198</v>
      </c>
      <c r="AB17" s="27">
        <v>71.599999999999994</v>
      </c>
      <c r="AC17" s="27">
        <v>42.7</v>
      </c>
      <c r="AD17" s="27">
        <v>0</v>
      </c>
      <c r="AE17" s="27">
        <v>0</v>
      </c>
      <c r="AF17" s="27">
        <v>71.599999999999994</v>
      </c>
      <c r="AG17" s="27">
        <v>42.7</v>
      </c>
      <c r="AH17" s="27">
        <v>18.5</v>
      </c>
      <c r="AI17" s="27">
        <v>0</v>
      </c>
      <c r="AJ17" s="27">
        <v>0</v>
      </c>
      <c r="AK17" s="27">
        <v>0.1</v>
      </c>
      <c r="AL17" s="17">
        <v>0</v>
      </c>
      <c r="AM17" s="27">
        <v>662.4</v>
      </c>
      <c r="AN17" s="27">
        <v>661</v>
      </c>
      <c r="AO17" s="27">
        <v>1</v>
      </c>
      <c r="AP17" s="27">
        <v>0.4</v>
      </c>
      <c r="AQ17" s="27">
        <v>0</v>
      </c>
      <c r="AR17" s="180">
        <v>5.12</v>
      </c>
      <c r="AS17" s="180">
        <v>5.12</v>
      </c>
      <c r="AT17" s="17">
        <v>19570</v>
      </c>
      <c r="AU17" s="17">
        <v>0</v>
      </c>
      <c r="AV17" s="17">
        <v>382</v>
      </c>
      <c r="AW17" s="27">
        <v>49.9</v>
      </c>
      <c r="AX17" s="27">
        <v>98</v>
      </c>
      <c r="AY17" s="180" t="s">
        <v>325</v>
      </c>
      <c r="AZ17" s="180" t="s">
        <v>321</v>
      </c>
      <c r="BA17" s="180">
        <v>1</v>
      </c>
      <c r="BB17" s="180" t="s">
        <v>326</v>
      </c>
      <c r="BC17" s="180" t="s">
        <v>327</v>
      </c>
      <c r="BD17" s="38">
        <v>19.819127779999999</v>
      </c>
      <c r="BE17" s="38">
        <v>54.388983330000002</v>
      </c>
      <c r="BF17" s="38">
        <v>19.817555559999999</v>
      </c>
      <c r="BG17" s="38">
        <v>54.388611109999999</v>
      </c>
      <c r="BH17" s="180" t="s">
        <v>145</v>
      </c>
      <c r="BI17" s="180" t="s">
        <v>145</v>
      </c>
      <c r="BJ17" s="180" t="s">
        <v>145</v>
      </c>
      <c r="BK17" s="180" t="s">
        <v>328</v>
      </c>
      <c r="BL17" s="17">
        <v>8000</v>
      </c>
      <c r="BM17" s="17">
        <v>12000</v>
      </c>
      <c r="BN17" s="17">
        <v>0</v>
      </c>
      <c r="BO17" s="17">
        <v>2985</v>
      </c>
      <c r="BP17" s="17">
        <v>8631</v>
      </c>
      <c r="BQ17" s="17">
        <v>100000</v>
      </c>
      <c r="BR17" s="17">
        <v>22767</v>
      </c>
      <c r="BS17" s="180">
        <v>56.9</v>
      </c>
      <c r="BT17" s="27">
        <v>662</v>
      </c>
      <c r="BU17" s="27">
        <v>662</v>
      </c>
      <c r="BV17" s="180" t="s">
        <v>206</v>
      </c>
      <c r="BW17" s="180">
        <v>1</v>
      </c>
      <c r="BX17" s="17">
        <v>340</v>
      </c>
      <c r="BY17" s="17">
        <v>800</v>
      </c>
      <c r="BZ17" s="17">
        <v>390</v>
      </c>
      <c r="CA17" s="27">
        <v>93.6</v>
      </c>
      <c r="CB17" s="27">
        <v>11.7</v>
      </c>
      <c r="CC17" s="27">
        <v>2.5</v>
      </c>
      <c r="CD17" s="27">
        <v>35.4</v>
      </c>
      <c r="CE17" s="27">
        <v>4.0999999999999996</v>
      </c>
      <c r="CF17" s="27">
        <v>15.2</v>
      </c>
      <c r="CG17" s="26">
        <v>0.65</v>
      </c>
      <c r="CH17" s="27">
        <v>83.8</v>
      </c>
      <c r="CI17" s="27">
        <v>94.4</v>
      </c>
      <c r="CJ17" s="17" t="s">
        <v>165</v>
      </c>
      <c r="CK17" s="17" t="s">
        <v>207</v>
      </c>
      <c r="CL17" s="180" t="s">
        <v>145</v>
      </c>
      <c r="CM17" s="180">
        <v>2015</v>
      </c>
      <c r="CN17" s="180" t="s">
        <v>329</v>
      </c>
      <c r="CO17" s="180" t="s">
        <v>330</v>
      </c>
      <c r="CP17" s="26">
        <v>389.38</v>
      </c>
      <c r="CQ17" s="27">
        <v>0</v>
      </c>
      <c r="CR17" s="27">
        <v>0</v>
      </c>
      <c r="CS17" s="27">
        <v>0</v>
      </c>
      <c r="CT17" s="27">
        <v>0</v>
      </c>
      <c r="CU17" s="27">
        <v>0</v>
      </c>
      <c r="CV17" s="27">
        <v>0</v>
      </c>
      <c r="CW17" s="26">
        <v>389.38</v>
      </c>
      <c r="CX17" s="180" t="s">
        <v>188</v>
      </c>
      <c r="CY17" s="27">
        <v>50</v>
      </c>
      <c r="CZ17" s="27">
        <v>0</v>
      </c>
      <c r="DA17" s="27">
        <v>0</v>
      </c>
      <c r="DB17" s="27">
        <v>50</v>
      </c>
      <c r="DC17" s="27">
        <v>0</v>
      </c>
      <c r="DD17" s="27">
        <v>0</v>
      </c>
      <c r="DE17" s="27">
        <v>0</v>
      </c>
      <c r="DF17" s="27">
        <v>0</v>
      </c>
      <c r="DG17" s="27">
        <v>0</v>
      </c>
      <c r="DH17" s="27">
        <v>50</v>
      </c>
      <c r="DI17" s="27">
        <v>50</v>
      </c>
      <c r="DJ17" s="27">
        <v>0</v>
      </c>
      <c r="DK17" s="27">
        <v>0</v>
      </c>
      <c r="DL17" s="27">
        <v>0</v>
      </c>
      <c r="DM17" s="180" t="s">
        <v>145</v>
      </c>
      <c r="DN17" s="27">
        <v>0</v>
      </c>
      <c r="DO17" s="180" t="s">
        <v>145</v>
      </c>
      <c r="DP17" s="38">
        <v>19.83933</v>
      </c>
      <c r="DQ17" s="38">
        <v>54.380965000000003</v>
      </c>
      <c r="DR17" s="180" t="s">
        <v>331</v>
      </c>
      <c r="DS17" s="180" t="s">
        <v>332</v>
      </c>
      <c r="DT17" s="3">
        <v>1</v>
      </c>
      <c r="DU17" s="3">
        <v>1</v>
      </c>
      <c r="DV17" s="3">
        <v>1</v>
      </c>
      <c r="DW17" s="180" t="s">
        <v>333</v>
      </c>
    </row>
    <row r="18" spans="1:127" ht="68.25" customHeight="1">
      <c r="A18" s="180">
        <v>13</v>
      </c>
      <c r="B18" s="1" t="s">
        <v>334</v>
      </c>
      <c r="C18" s="27" t="s">
        <v>144</v>
      </c>
      <c r="D18" s="1" t="s">
        <v>145</v>
      </c>
      <c r="E18" s="180">
        <v>1</v>
      </c>
      <c r="F18" s="180" t="s">
        <v>146</v>
      </c>
      <c r="G18" s="16" t="s">
        <v>335</v>
      </c>
      <c r="H18" s="1" t="s">
        <v>336</v>
      </c>
      <c r="I18" s="1" t="s">
        <v>337</v>
      </c>
      <c r="J18" s="16" t="s">
        <v>149</v>
      </c>
      <c r="K18" s="16" t="s">
        <v>150</v>
      </c>
      <c r="L18" s="16" t="s">
        <v>151</v>
      </c>
      <c r="M18" s="1" t="s">
        <v>336</v>
      </c>
      <c r="N18" s="16" t="s">
        <v>152</v>
      </c>
      <c r="O18" s="1" t="s">
        <v>336</v>
      </c>
      <c r="P18" s="17">
        <v>28500</v>
      </c>
      <c r="Q18" s="17">
        <v>1</v>
      </c>
      <c r="R18" s="17">
        <v>1</v>
      </c>
      <c r="S18" s="54" t="s">
        <v>338</v>
      </c>
      <c r="T18" s="7">
        <v>27283</v>
      </c>
      <c r="U18" s="17">
        <v>1</v>
      </c>
      <c r="V18" s="17">
        <v>24602</v>
      </c>
      <c r="W18" s="52">
        <v>24560</v>
      </c>
      <c r="X18" s="52">
        <v>42</v>
      </c>
      <c r="Y18" s="17">
        <v>0</v>
      </c>
      <c r="Z18" s="17">
        <v>0</v>
      </c>
      <c r="AA18" s="1" t="s">
        <v>198</v>
      </c>
      <c r="AB18" s="27">
        <v>50.3</v>
      </c>
      <c r="AC18" s="27">
        <v>50.1</v>
      </c>
      <c r="AD18" s="27">
        <v>0</v>
      </c>
      <c r="AE18" s="27">
        <v>0</v>
      </c>
      <c r="AF18" s="27">
        <v>50.3</v>
      </c>
      <c r="AG18" s="27">
        <v>50.1</v>
      </c>
      <c r="AH18" s="27">
        <v>40.5</v>
      </c>
      <c r="AI18" s="27">
        <v>0.1</v>
      </c>
      <c r="AJ18" s="27">
        <v>0.1</v>
      </c>
      <c r="AK18" s="27">
        <v>0</v>
      </c>
      <c r="AL18" s="52">
        <v>2</v>
      </c>
      <c r="AM18" s="27">
        <v>957.2</v>
      </c>
      <c r="AN18" s="27">
        <v>957</v>
      </c>
      <c r="AO18" s="27">
        <v>0.2</v>
      </c>
      <c r="AP18" s="27">
        <v>0</v>
      </c>
      <c r="AQ18" s="27">
        <v>0</v>
      </c>
      <c r="AR18" s="27">
        <v>2.25</v>
      </c>
      <c r="AS18" s="27">
        <v>1</v>
      </c>
      <c r="AT18" s="52">
        <v>24560</v>
      </c>
      <c r="AU18" s="17">
        <v>2684</v>
      </c>
      <c r="AV18" s="17">
        <v>126</v>
      </c>
      <c r="AW18" s="27">
        <v>100</v>
      </c>
      <c r="AX18" s="193">
        <v>100</v>
      </c>
      <c r="AY18" s="1" t="s">
        <v>339</v>
      </c>
      <c r="AZ18" s="1" t="s">
        <v>336</v>
      </c>
      <c r="BA18" s="180">
        <v>1</v>
      </c>
      <c r="BB18" s="1" t="s">
        <v>340</v>
      </c>
      <c r="BC18" s="1" t="s">
        <v>341</v>
      </c>
      <c r="BD18" s="38">
        <v>20.81989626</v>
      </c>
      <c r="BE18" s="38">
        <v>54.256415349999997</v>
      </c>
      <c r="BF18" s="38">
        <v>20.821891820000001</v>
      </c>
      <c r="BG18" s="38">
        <v>54.256290010000001</v>
      </c>
      <c r="BH18" s="1" t="s">
        <v>160</v>
      </c>
      <c r="BI18" s="1" t="s">
        <v>145</v>
      </c>
      <c r="BJ18" s="1" t="s">
        <v>145</v>
      </c>
      <c r="BK18" s="1" t="s">
        <v>342</v>
      </c>
      <c r="BL18" s="17">
        <v>6500</v>
      </c>
      <c r="BM18" s="17">
        <v>8500</v>
      </c>
      <c r="BN18" s="17">
        <v>0</v>
      </c>
      <c r="BO18" s="17">
        <v>3245</v>
      </c>
      <c r="BP18" s="17">
        <v>6244</v>
      </c>
      <c r="BQ18" s="17">
        <v>51000</v>
      </c>
      <c r="BR18" s="17">
        <v>26836</v>
      </c>
      <c r="BS18" s="5">
        <v>98.4</v>
      </c>
      <c r="BT18" s="27">
        <v>957.2</v>
      </c>
      <c r="BU18" s="27">
        <v>957.2</v>
      </c>
      <c r="BV18" s="180" t="s">
        <v>206</v>
      </c>
      <c r="BW18" s="180">
        <v>1</v>
      </c>
      <c r="BX18" s="17">
        <v>309</v>
      </c>
      <c r="BY18" s="17">
        <v>681</v>
      </c>
      <c r="BZ18" s="17">
        <v>169</v>
      </c>
      <c r="CA18" s="27">
        <v>76.599999999999994</v>
      </c>
      <c r="CB18" s="26">
        <v>7.43</v>
      </c>
      <c r="CC18" s="27">
        <v>4.7</v>
      </c>
      <c r="CD18" s="17">
        <v>45</v>
      </c>
      <c r="CE18" s="26">
        <v>4.8499999999999996</v>
      </c>
      <c r="CF18" s="26">
        <v>12.31</v>
      </c>
      <c r="CG18" s="26">
        <v>0.47</v>
      </c>
      <c r="CH18" s="26">
        <v>83.93</v>
      </c>
      <c r="CI18" s="26">
        <v>93.68</v>
      </c>
      <c r="CJ18" s="17" t="s">
        <v>165</v>
      </c>
      <c r="CK18" s="17" t="s">
        <v>165</v>
      </c>
      <c r="CL18" s="1" t="s">
        <v>145</v>
      </c>
      <c r="CM18" s="1" t="s">
        <v>145</v>
      </c>
      <c r="CN18" s="1" t="s">
        <v>145</v>
      </c>
      <c r="CO18" s="16" t="s">
        <v>343</v>
      </c>
      <c r="CP18" s="27">
        <v>858</v>
      </c>
      <c r="CQ18" s="27">
        <v>0</v>
      </c>
      <c r="CR18" s="27">
        <v>0</v>
      </c>
      <c r="CS18" s="27">
        <v>0</v>
      </c>
      <c r="CT18" s="27">
        <v>0</v>
      </c>
      <c r="CU18" s="27">
        <v>0</v>
      </c>
      <c r="CV18" s="27">
        <v>0</v>
      </c>
      <c r="CW18" s="27">
        <v>858</v>
      </c>
      <c r="CX18" s="16" t="s">
        <v>344</v>
      </c>
      <c r="CY18" s="27">
        <v>10</v>
      </c>
      <c r="CZ18" s="27">
        <v>0</v>
      </c>
      <c r="DA18" s="27">
        <v>10</v>
      </c>
      <c r="DB18" s="27">
        <v>0</v>
      </c>
      <c r="DC18" s="27">
        <v>54.4</v>
      </c>
      <c r="DD18" s="27">
        <v>0</v>
      </c>
      <c r="DE18" s="27">
        <v>54.445</v>
      </c>
      <c r="DF18" s="27">
        <v>0</v>
      </c>
      <c r="DG18" s="27">
        <v>0</v>
      </c>
      <c r="DH18" s="27">
        <v>64.400000000000006</v>
      </c>
      <c r="DI18" s="27">
        <v>64.400000000000006</v>
      </c>
      <c r="DJ18" s="27">
        <v>0</v>
      </c>
      <c r="DK18" s="27">
        <v>0</v>
      </c>
      <c r="DL18" s="27">
        <v>0</v>
      </c>
      <c r="DM18" s="1" t="s">
        <v>145</v>
      </c>
      <c r="DN18" s="27">
        <v>0</v>
      </c>
      <c r="DO18" s="1" t="s">
        <v>145</v>
      </c>
      <c r="DP18" s="38">
        <v>20.485429159999999</v>
      </c>
      <c r="DQ18" s="38">
        <v>54.150453599999999</v>
      </c>
      <c r="DR18" s="1" t="s">
        <v>145</v>
      </c>
      <c r="DS18" s="1" t="s">
        <v>145</v>
      </c>
      <c r="DT18" s="1" t="s">
        <v>145</v>
      </c>
      <c r="DU18" s="1" t="s">
        <v>145</v>
      </c>
      <c r="DV18" s="1" t="s">
        <v>145</v>
      </c>
      <c r="DW18" s="1" t="s">
        <v>345</v>
      </c>
    </row>
    <row r="19" spans="1:127" ht="139.5" customHeight="1">
      <c r="A19" s="180">
        <v>14</v>
      </c>
      <c r="B19" s="1" t="s">
        <v>346</v>
      </c>
      <c r="C19" s="27" t="s">
        <v>144</v>
      </c>
      <c r="D19" s="1" t="s">
        <v>145</v>
      </c>
      <c r="E19" s="180">
        <v>1</v>
      </c>
      <c r="F19" s="180" t="s">
        <v>146</v>
      </c>
      <c r="G19" s="1" t="s">
        <v>347</v>
      </c>
      <c r="H19" s="1" t="s">
        <v>348</v>
      </c>
      <c r="I19" s="1" t="s">
        <v>349</v>
      </c>
      <c r="J19" s="16" t="s">
        <v>149</v>
      </c>
      <c r="K19" s="16" t="s">
        <v>150</v>
      </c>
      <c r="L19" s="16" t="s">
        <v>151</v>
      </c>
      <c r="M19" s="1" t="s">
        <v>348</v>
      </c>
      <c r="N19" s="16" t="s">
        <v>195</v>
      </c>
      <c r="O19" s="1" t="s">
        <v>348</v>
      </c>
      <c r="P19" s="17">
        <v>22400</v>
      </c>
      <c r="Q19" s="17">
        <v>1</v>
      </c>
      <c r="R19" s="17">
        <v>1</v>
      </c>
      <c r="S19" s="1" t="s">
        <v>350</v>
      </c>
      <c r="T19" s="17">
        <v>28408</v>
      </c>
      <c r="U19" s="17">
        <v>1</v>
      </c>
      <c r="V19" s="52">
        <v>14420</v>
      </c>
      <c r="W19" s="52">
        <v>12480</v>
      </c>
      <c r="X19" s="52">
        <v>1900</v>
      </c>
      <c r="Y19" s="52">
        <v>40</v>
      </c>
      <c r="Z19" s="52">
        <v>10</v>
      </c>
      <c r="AA19" s="5" t="s">
        <v>198</v>
      </c>
      <c r="AB19" s="53">
        <v>81.8</v>
      </c>
      <c r="AC19" s="53">
        <v>59</v>
      </c>
      <c r="AD19" s="53">
        <v>0</v>
      </c>
      <c r="AE19" s="53">
        <v>0</v>
      </c>
      <c r="AF19" s="53">
        <v>81.8</v>
      </c>
      <c r="AG19" s="53">
        <v>59</v>
      </c>
      <c r="AH19" s="53">
        <v>2.9</v>
      </c>
      <c r="AI19" s="53">
        <v>0</v>
      </c>
      <c r="AJ19" s="53">
        <v>0</v>
      </c>
      <c r="AK19" s="53">
        <v>0</v>
      </c>
      <c r="AL19" s="52">
        <v>0</v>
      </c>
      <c r="AM19" s="53">
        <v>478</v>
      </c>
      <c r="AN19" s="53">
        <v>440.5</v>
      </c>
      <c r="AO19" s="53">
        <v>37</v>
      </c>
      <c r="AP19" s="53">
        <v>0.5</v>
      </c>
      <c r="AQ19" s="53">
        <v>0</v>
      </c>
      <c r="AR19" s="53">
        <v>4.8</v>
      </c>
      <c r="AS19" s="53">
        <v>4.7699999999999996</v>
      </c>
      <c r="AT19" s="52">
        <v>12480</v>
      </c>
      <c r="AU19" s="52">
        <v>9250</v>
      </c>
      <c r="AV19" s="52">
        <v>393</v>
      </c>
      <c r="AW19" s="53">
        <v>77.8</v>
      </c>
      <c r="AX19" s="53">
        <v>100</v>
      </c>
      <c r="AY19" s="1" t="s">
        <v>351</v>
      </c>
      <c r="AZ19" s="1" t="s">
        <v>348</v>
      </c>
      <c r="BA19" s="180">
        <v>1</v>
      </c>
      <c r="BB19" s="1" t="s">
        <v>352</v>
      </c>
      <c r="BC19" s="5" t="s">
        <v>224</v>
      </c>
      <c r="BD19" s="55">
        <v>20.930833329999999</v>
      </c>
      <c r="BE19" s="55">
        <v>53.849166670000002</v>
      </c>
      <c r="BF19" s="55">
        <v>20.930833329999999</v>
      </c>
      <c r="BG19" s="55">
        <v>53.849166670000002</v>
      </c>
      <c r="BH19" s="180" t="s">
        <v>353</v>
      </c>
      <c r="BI19" s="180" t="s">
        <v>354</v>
      </c>
      <c r="BJ19" s="180" t="s">
        <v>355</v>
      </c>
      <c r="BK19" s="180" t="s">
        <v>356</v>
      </c>
      <c r="BL19" s="52">
        <v>2200</v>
      </c>
      <c r="BM19" s="52">
        <v>2640</v>
      </c>
      <c r="BN19" s="52">
        <v>0</v>
      </c>
      <c r="BO19" s="52">
        <v>2200</v>
      </c>
      <c r="BP19" s="52">
        <v>2640</v>
      </c>
      <c r="BQ19" s="52">
        <v>21780</v>
      </c>
      <c r="BR19" s="52">
        <v>20124</v>
      </c>
      <c r="BS19" s="5">
        <v>70.8</v>
      </c>
      <c r="BT19" s="53">
        <v>477.5</v>
      </c>
      <c r="BU19" s="53">
        <v>383</v>
      </c>
      <c r="BV19" s="180" t="s">
        <v>206</v>
      </c>
      <c r="BW19" s="180">
        <v>1</v>
      </c>
      <c r="BX19" s="52">
        <v>831</v>
      </c>
      <c r="BY19" s="52">
        <v>2030</v>
      </c>
      <c r="BZ19" s="52">
        <v>1147</v>
      </c>
      <c r="CA19" s="52">
        <v>146</v>
      </c>
      <c r="CB19" s="52">
        <v>13</v>
      </c>
      <c r="CC19" s="52">
        <v>2</v>
      </c>
      <c r="CD19" s="52">
        <v>37</v>
      </c>
      <c r="CE19" s="52">
        <v>11</v>
      </c>
      <c r="CF19" s="52">
        <v>17</v>
      </c>
      <c r="CG19" s="56">
        <v>0.82</v>
      </c>
      <c r="CH19" s="52">
        <v>88</v>
      </c>
      <c r="CI19" s="52">
        <v>94</v>
      </c>
      <c r="CJ19" s="17" t="s">
        <v>165</v>
      </c>
      <c r="CK19" s="52" t="s">
        <v>163</v>
      </c>
      <c r="CL19" s="5">
        <v>2015</v>
      </c>
      <c r="CM19" s="5">
        <v>2015</v>
      </c>
      <c r="CN19" s="1" t="s">
        <v>145</v>
      </c>
      <c r="CO19" s="5" t="s">
        <v>357</v>
      </c>
      <c r="CP19" s="53">
        <v>215</v>
      </c>
      <c r="CQ19" s="53">
        <v>200</v>
      </c>
      <c r="CR19" s="53">
        <v>0</v>
      </c>
      <c r="CS19" s="53">
        <v>0</v>
      </c>
      <c r="CT19" s="53">
        <v>0</v>
      </c>
      <c r="CU19" s="53">
        <v>15</v>
      </c>
      <c r="CV19" s="53">
        <v>0</v>
      </c>
      <c r="CW19" s="53">
        <v>0</v>
      </c>
      <c r="CX19" s="5">
        <v>0</v>
      </c>
      <c r="CY19" s="53">
        <v>0</v>
      </c>
      <c r="CZ19" s="53">
        <v>0</v>
      </c>
      <c r="DA19" s="53">
        <v>0</v>
      </c>
      <c r="DB19" s="53">
        <v>0</v>
      </c>
      <c r="DC19" s="53">
        <v>74.2</v>
      </c>
      <c r="DD19" s="53">
        <v>74.2</v>
      </c>
      <c r="DE19" s="53">
        <v>0</v>
      </c>
      <c r="DF19" s="53">
        <v>0</v>
      </c>
      <c r="DG19" s="53">
        <v>0</v>
      </c>
      <c r="DH19" s="53">
        <v>74.2</v>
      </c>
      <c r="DI19" s="53">
        <v>74.2</v>
      </c>
      <c r="DJ19" s="53">
        <v>0</v>
      </c>
      <c r="DK19" s="53">
        <v>0</v>
      </c>
      <c r="DL19" s="27">
        <v>0</v>
      </c>
      <c r="DM19" s="1" t="s">
        <v>145</v>
      </c>
      <c r="DN19" s="53">
        <v>0</v>
      </c>
      <c r="DO19" s="5" t="s">
        <v>145</v>
      </c>
      <c r="DP19" s="55">
        <v>20.954277000000001</v>
      </c>
      <c r="DQ19" s="55">
        <v>53.866737999999998</v>
      </c>
      <c r="DR19" s="5" t="s">
        <v>145</v>
      </c>
      <c r="DS19" s="5" t="s">
        <v>145</v>
      </c>
      <c r="DT19" s="8" t="s">
        <v>145</v>
      </c>
      <c r="DU19" s="8" t="s">
        <v>145</v>
      </c>
      <c r="DV19" s="8" t="s">
        <v>145</v>
      </c>
      <c r="DW19" s="1" t="s">
        <v>358</v>
      </c>
    </row>
    <row r="20" spans="1:127" ht="274.5" customHeight="1">
      <c r="A20" s="180">
        <v>15</v>
      </c>
      <c r="B20" s="1" t="s">
        <v>360</v>
      </c>
      <c r="C20" s="27" t="s">
        <v>144</v>
      </c>
      <c r="D20" s="1" t="s">
        <v>145</v>
      </c>
      <c r="E20" s="180">
        <v>1</v>
      </c>
      <c r="F20" s="180" t="s">
        <v>146</v>
      </c>
      <c r="G20" s="1" t="s">
        <v>361</v>
      </c>
      <c r="H20" s="1" t="s">
        <v>362</v>
      </c>
      <c r="I20" s="1" t="s">
        <v>363</v>
      </c>
      <c r="J20" s="16" t="s">
        <v>149</v>
      </c>
      <c r="K20" s="16" t="s">
        <v>150</v>
      </c>
      <c r="L20" s="16" t="s">
        <v>151</v>
      </c>
      <c r="M20" s="1" t="s">
        <v>362</v>
      </c>
      <c r="N20" s="16" t="s">
        <v>152</v>
      </c>
      <c r="O20" s="1" t="s">
        <v>362</v>
      </c>
      <c r="P20" s="17">
        <v>27228</v>
      </c>
      <c r="Q20" s="17">
        <v>1</v>
      </c>
      <c r="R20" s="17">
        <v>1</v>
      </c>
      <c r="S20" s="1" t="s">
        <v>364</v>
      </c>
      <c r="T20" s="17">
        <v>27228</v>
      </c>
      <c r="U20" s="17">
        <v>1</v>
      </c>
      <c r="V20" s="17">
        <v>16387</v>
      </c>
      <c r="W20" s="17">
        <v>15926</v>
      </c>
      <c r="X20" s="17">
        <v>457</v>
      </c>
      <c r="Y20" s="17">
        <v>4</v>
      </c>
      <c r="Z20" s="17">
        <v>1</v>
      </c>
      <c r="AA20" s="1" t="s">
        <v>198</v>
      </c>
      <c r="AB20" s="27">
        <v>34.299999999999997</v>
      </c>
      <c r="AC20" s="27">
        <v>29.4</v>
      </c>
      <c r="AD20" s="27">
        <v>0</v>
      </c>
      <c r="AE20" s="27">
        <v>0</v>
      </c>
      <c r="AF20" s="27">
        <v>34.299999999999997</v>
      </c>
      <c r="AG20" s="27">
        <v>29.4</v>
      </c>
      <c r="AH20" s="27">
        <v>17.8</v>
      </c>
      <c r="AI20" s="27">
        <v>4.8</v>
      </c>
      <c r="AJ20" s="27">
        <v>3.5</v>
      </c>
      <c r="AK20" s="27">
        <v>0</v>
      </c>
      <c r="AL20" s="17">
        <v>478</v>
      </c>
      <c r="AM20" s="27">
        <v>707.7</v>
      </c>
      <c r="AN20" s="27">
        <v>704.3</v>
      </c>
      <c r="AO20" s="27">
        <v>3.3</v>
      </c>
      <c r="AP20" s="27">
        <v>0.1</v>
      </c>
      <c r="AQ20" s="27">
        <v>0</v>
      </c>
      <c r="AR20" s="26">
        <v>5.08</v>
      </c>
      <c r="AS20" s="26">
        <v>5.08</v>
      </c>
      <c r="AT20" s="17">
        <v>15926</v>
      </c>
      <c r="AU20" s="17">
        <v>0</v>
      </c>
      <c r="AV20" s="17">
        <v>442</v>
      </c>
      <c r="AW20" s="17">
        <v>60</v>
      </c>
      <c r="AX20" s="27">
        <v>98.3</v>
      </c>
      <c r="AY20" s="1" t="s">
        <v>365</v>
      </c>
      <c r="AZ20" s="1" t="s">
        <v>366</v>
      </c>
      <c r="BA20" s="180">
        <v>1</v>
      </c>
      <c r="BB20" s="1" t="s">
        <v>367</v>
      </c>
      <c r="BC20" s="1">
        <v>2020</v>
      </c>
      <c r="BD20" s="38">
        <v>20.3514987</v>
      </c>
      <c r="BE20" s="38">
        <v>54.7406948</v>
      </c>
      <c r="BF20" s="38">
        <v>20.351680200000001</v>
      </c>
      <c r="BG20" s="38">
        <v>54.740689099999997</v>
      </c>
      <c r="BH20" s="1" t="s">
        <v>160</v>
      </c>
      <c r="BI20" s="1" t="s">
        <v>145</v>
      </c>
      <c r="BJ20" s="1" t="s">
        <v>145</v>
      </c>
      <c r="BK20" s="1" t="s">
        <v>161</v>
      </c>
      <c r="BL20" s="17">
        <v>4000</v>
      </c>
      <c r="BM20" s="17">
        <v>5500</v>
      </c>
      <c r="BN20" s="17">
        <v>5500</v>
      </c>
      <c r="BO20" s="17">
        <v>2015</v>
      </c>
      <c r="BP20" s="17">
        <v>3520</v>
      </c>
      <c r="BQ20" s="17">
        <v>28000</v>
      </c>
      <c r="BR20" s="17">
        <v>18045</v>
      </c>
      <c r="BS20" s="1">
        <v>66.27</v>
      </c>
      <c r="BT20" s="27">
        <v>707.6</v>
      </c>
      <c r="BU20" s="27">
        <v>707.6</v>
      </c>
      <c r="BV20" s="180" t="s">
        <v>206</v>
      </c>
      <c r="BW20" s="180">
        <v>1</v>
      </c>
      <c r="BX20" s="17">
        <v>416</v>
      </c>
      <c r="BY20" s="17">
        <v>938</v>
      </c>
      <c r="BZ20" s="17">
        <v>396</v>
      </c>
      <c r="CA20" s="17">
        <v>107</v>
      </c>
      <c r="CB20" s="17">
        <v>11</v>
      </c>
      <c r="CC20" s="17">
        <v>3</v>
      </c>
      <c r="CD20" s="17">
        <v>38</v>
      </c>
      <c r="CE20" s="17">
        <v>6</v>
      </c>
      <c r="CF20" s="17">
        <v>8</v>
      </c>
      <c r="CG20" s="17">
        <v>1</v>
      </c>
      <c r="CH20" s="17">
        <v>93</v>
      </c>
      <c r="CI20" s="17">
        <v>91</v>
      </c>
      <c r="CJ20" s="17" t="s">
        <v>297</v>
      </c>
      <c r="CK20" s="17" t="s">
        <v>165</v>
      </c>
      <c r="CL20" s="1">
        <v>2014</v>
      </c>
      <c r="CM20" s="1">
        <v>2015</v>
      </c>
      <c r="CN20" s="1" t="s">
        <v>145</v>
      </c>
      <c r="CO20" s="1" t="s">
        <v>368</v>
      </c>
      <c r="CP20" s="27">
        <v>158.19999999999999</v>
      </c>
      <c r="CQ20" s="27">
        <v>26</v>
      </c>
      <c r="CR20" s="27">
        <v>0</v>
      </c>
      <c r="CS20" s="27">
        <v>0</v>
      </c>
      <c r="CT20" s="27">
        <v>0</v>
      </c>
      <c r="CU20" s="27">
        <v>38.4</v>
      </c>
      <c r="CV20" s="27">
        <v>0</v>
      </c>
      <c r="CW20" s="27">
        <v>93.8</v>
      </c>
      <c r="CX20" s="1" t="s">
        <v>369</v>
      </c>
      <c r="CY20" s="27">
        <v>4489.3</v>
      </c>
      <c r="CZ20" s="27">
        <v>237.9</v>
      </c>
      <c r="DA20" s="27">
        <v>3185.1</v>
      </c>
      <c r="DB20" s="27">
        <v>1066.3</v>
      </c>
      <c r="DC20" s="27">
        <v>6865.59</v>
      </c>
      <c r="DD20" s="27">
        <v>0</v>
      </c>
      <c r="DE20" s="27">
        <v>3684.6</v>
      </c>
      <c r="DF20" s="27">
        <v>3181.02</v>
      </c>
      <c r="DG20" s="27">
        <v>0</v>
      </c>
      <c r="DH20" s="27">
        <v>11354.92</v>
      </c>
      <c r="DI20" s="27">
        <v>256</v>
      </c>
      <c r="DJ20" s="27">
        <v>0</v>
      </c>
      <c r="DK20" s="27">
        <v>0</v>
      </c>
      <c r="DL20" s="27">
        <v>5791.9</v>
      </c>
      <c r="DM20" s="1" t="s">
        <v>370</v>
      </c>
      <c r="DN20" s="27">
        <v>5307</v>
      </c>
      <c r="DO20" s="1" t="s">
        <v>371</v>
      </c>
      <c r="DP20" s="38">
        <v>20.576649580000002</v>
      </c>
      <c r="DQ20" s="38">
        <v>54.130138342000002</v>
      </c>
      <c r="DR20" s="1" t="s">
        <v>372</v>
      </c>
      <c r="DS20" s="1" t="s">
        <v>373</v>
      </c>
      <c r="DT20" s="20">
        <v>1</v>
      </c>
      <c r="DU20" s="20">
        <v>1</v>
      </c>
      <c r="DV20" s="57">
        <v>0.91669999999999996</v>
      </c>
      <c r="DW20" s="1" t="s">
        <v>374</v>
      </c>
    </row>
    <row r="21" spans="1:127" ht="63" customHeight="1">
      <c r="A21" s="180">
        <v>16</v>
      </c>
      <c r="B21" s="1" t="s">
        <v>375</v>
      </c>
      <c r="C21" s="27" t="s">
        <v>144</v>
      </c>
      <c r="D21" s="1" t="s">
        <v>145</v>
      </c>
      <c r="E21" s="180">
        <v>1</v>
      </c>
      <c r="F21" s="180" t="s">
        <v>146</v>
      </c>
      <c r="G21" s="1" t="s">
        <v>376</v>
      </c>
      <c r="H21" s="1" t="s">
        <v>377</v>
      </c>
      <c r="I21" s="1" t="s">
        <v>378</v>
      </c>
      <c r="J21" s="16" t="s">
        <v>149</v>
      </c>
      <c r="K21" s="16" t="s">
        <v>150</v>
      </c>
      <c r="L21" s="16" t="s">
        <v>151</v>
      </c>
      <c r="M21" s="1" t="s">
        <v>379</v>
      </c>
      <c r="N21" s="16" t="s">
        <v>152</v>
      </c>
      <c r="O21" s="1" t="s">
        <v>380</v>
      </c>
      <c r="P21" s="17">
        <v>23811</v>
      </c>
      <c r="Q21" s="17">
        <v>1</v>
      </c>
      <c r="R21" s="17">
        <v>1</v>
      </c>
      <c r="S21" s="1" t="s">
        <v>381</v>
      </c>
      <c r="T21" s="17">
        <v>27788</v>
      </c>
      <c r="U21" s="17">
        <v>1</v>
      </c>
      <c r="V21" s="17">
        <v>23004</v>
      </c>
      <c r="W21" s="17">
        <v>22874</v>
      </c>
      <c r="X21" s="17">
        <v>130</v>
      </c>
      <c r="Y21" s="17">
        <v>0</v>
      </c>
      <c r="Z21" s="17">
        <v>0</v>
      </c>
      <c r="AA21" s="1" t="s">
        <v>198</v>
      </c>
      <c r="AB21" s="27">
        <v>88.5</v>
      </c>
      <c r="AC21" s="27">
        <v>69.5</v>
      </c>
      <c r="AD21" s="27">
        <v>0</v>
      </c>
      <c r="AE21" s="27">
        <v>0</v>
      </c>
      <c r="AF21" s="27">
        <v>88.5</v>
      </c>
      <c r="AG21" s="27">
        <v>69.5</v>
      </c>
      <c r="AH21" s="27">
        <v>50.2</v>
      </c>
      <c r="AI21" s="27">
        <v>0.8</v>
      </c>
      <c r="AJ21" s="27">
        <v>0.5</v>
      </c>
      <c r="AK21" s="27">
        <v>0</v>
      </c>
      <c r="AL21" s="17">
        <v>36</v>
      </c>
      <c r="AM21" s="27">
        <v>1186</v>
      </c>
      <c r="AN21" s="27">
        <v>1175</v>
      </c>
      <c r="AO21" s="27">
        <v>11</v>
      </c>
      <c r="AP21" s="27">
        <v>0</v>
      </c>
      <c r="AQ21" s="27">
        <v>0</v>
      </c>
      <c r="AR21" s="1">
        <v>2.69</v>
      </c>
      <c r="AS21" s="1">
        <v>1.67</v>
      </c>
      <c r="AT21" s="17">
        <v>22874</v>
      </c>
      <c r="AU21" s="17">
        <v>3654</v>
      </c>
      <c r="AV21" s="17">
        <v>251</v>
      </c>
      <c r="AW21" s="27">
        <v>96.4</v>
      </c>
      <c r="AX21" s="27">
        <v>99.5</v>
      </c>
      <c r="AY21" s="1" t="s">
        <v>382</v>
      </c>
      <c r="AZ21" s="1" t="s">
        <v>383</v>
      </c>
      <c r="BA21" s="180">
        <v>1</v>
      </c>
      <c r="BB21" s="1" t="s">
        <v>384</v>
      </c>
      <c r="BC21" s="1" t="s">
        <v>385</v>
      </c>
      <c r="BD21" s="38">
        <v>21.2668933</v>
      </c>
      <c r="BE21" s="38">
        <v>53.897630900000003</v>
      </c>
      <c r="BF21" s="38">
        <v>21.263953600000001</v>
      </c>
      <c r="BG21" s="38">
        <v>53.901139299999997</v>
      </c>
      <c r="BH21" s="1" t="s">
        <v>160</v>
      </c>
      <c r="BI21" s="1" t="s">
        <v>161</v>
      </c>
      <c r="BJ21" s="1" t="s">
        <v>246</v>
      </c>
      <c r="BK21" s="1" t="s">
        <v>386</v>
      </c>
      <c r="BL21" s="17">
        <v>4500</v>
      </c>
      <c r="BM21" s="17">
        <v>6000</v>
      </c>
      <c r="BN21" s="17">
        <v>6000</v>
      </c>
      <c r="BO21" s="17">
        <v>0</v>
      </c>
      <c r="BP21" s="17">
        <v>0</v>
      </c>
      <c r="BQ21" s="17">
        <v>30000</v>
      </c>
      <c r="BR21" s="17">
        <v>37347</v>
      </c>
      <c r="BS21" s="1">
        <v>134</v>
      </c>
      <c r="BT21" s="27">
        <v>1186</v>
      </c>
      <c r="BU21" s="27">
        <v>1186</v>
      </c>
      <c r="BV21" s="180" t="s">
        <v>206</v>
      </c>
      <c r="BW21" s="180">
        <v>1</v>
      </c>
      <c r="BX21" s="17">
        <v>690</v>
      </c>
      <c r="BY21" s="17">
        <v>1393</v>
      </c>
      <c r="BZ21" s="17">
        <v>461</v>
      </c>
      <c r="CA21" s="17">
        <v>111</v>
      </c>
      <c r="CB21" s="17">
        <v>11</v>
      </c>
      <c r="CC21" s="17">
        <v>3</v>
      </c>
      <c r="CD21" s="17">
        <v>33</v>
      </c>
      <c r="CE21" s="17">
        <v>3</v>
      </c>
      <c r="CF21" s="17">
        <v>14</v>
      </c>
      <c r="CG21" s="17">
        <v>1</v>
      </c>
      <c r="CH21" s="17">
        <v>87</v>
      </c>
      <c r="CI21" s="17">
        <v>91</v>
      </c>
      <c r="CJ21" s="17" t="s">
        <v>297</v>
      </c>
      <c r="CK21" s="17" t="s">
        <v>297</v>
      </c>
      <c r="CL21" s="1" t="s">
        <v>145</v>
      </c>
      <c r="CM21" s="1" t="s">
        <v>387</v>
      </c>
      <c r="CN21" s="1" t="s">
        <v>145</v>
      </c>
      <c r="CO21" s="1" t="s">
        <v>388</v>
      </c>
      <c r="CP21" s="27">
        <v>679</v>
      </c>
      <c r="CQ21" s="27">
        <v>631</v>
      </c>
      <c r="CR21" s="27">
        <v>0</v>
      </c>
      <c r="CS21" s="27">
        <v>0</v>
      </c>
      <c r="CT21" s="27">
        <v>0</v>
      </c>
      <c r="CU21" s="27">
        <v>48</v>
      </c>
      <c r="CV21" s="27">
        <v>0</v>
      </c>
      <c r="CW21" s="27">
        <v>0</v>
      </c>
      <c r="CX21" s="1">
        <v>0</v>
      </c>
      <c r="CY21" s="27">
        <v>165</v>
      </c>
      <c r="CZ21" s="27">
        <v>0</v>
      </c>
      <c r="DA21" s="27">
        <v>165</v>
      </c>
      <c r="DB21" s="27">
        <v>0</v>
      </c>
      <c r="DC21" s="27">
        <v>2115.3000000000002</v>
      </c>
      <c r="DD21" s="27">
        <v>0</v>
      </c>
      <c r="DE21" s="27">
        <v>2115.3000000000002</v>
      </c>
      <c r="DF21" s="27">
        <v>0</v>
      </c>
      <c r="DG21" s="27">
        <v>0</v>
      </c>
      <c r="DH21" s="27">
        <v>2280.3000000000002</v>
      </c>
      <c r="DI21" s="27">
        <v>1876.3</v>
      </c>
      <c r="DJ21" s="27">
        <v>0</v>
      </c>
      <c r="DK21" s="27">
        <v>404</v>
      </c>
      <c r="DL21" s="27">
        <v>0</v>
      </c>
      <c r="DM21" s="1" t="s">
        <v>145</v>
      </c>
      <c r="DN21" s="27">
        <v>0</v>
      </c>
      <c r="DO21" s="21" t="s">
        <v>145</v>
      </c>
      <c r="DP21" s="38">
        <v>21.3045033</v>
      </c>
      <c r="DQ21" s="38">
        <v>53.876586400000001</v>
      </c>
      <c r="DR21" s="1" t="s">
        <v>389</v>
      </c>
      <c r="DS21" s="1" t="s">
        <v>390</v>
      </c>
      <c r="DT21" s="3">
        <v>0.01</v>
      </c>
      <c r="DU21" s="3">
        <v>0</v>
      </c>
      <c r="DV21" s="3">
        <v>0</v>
      </c>
      <c r="DW21" s="180" t="s">
        <v>984</v>
      </c>
    </row>
    <row r="22" spans="1:127" ht="50.25" customHeight="1">
      <c r="A22" s="180">
        <v>17</v>
      </c>
      <c r="B22" s="1" t="s">
        <v>391</v>
      </c>
      <c r="C22" s="53" t="s">
        <v>144</v>
      </c>
      <c r="D22" s="5" t="s">
        <v>145</v>
      </c>
      <c r="E22" s="180">
        <v>1</v>
      </c>
      <c r="F22" s="180" t="s">
        <v>146</v>
      </c>
      <c r="G22" s="1" t="s">
        <v>392</v>
      </c>
      <c r="H22" s="1" t="s">
        <v>393</v>
      </c>
      <c r="I22" s="1" t="s">
        <v>394</v>
      </c>
      <c r="J22" s="16" t="s">
        <v>149</v>
      </c>
      <c r="K22" s="16" t="s">
        <v>174</v>
      </c>
      <c r="L22" s="16" t="s">
        <v>175</v>
      </c>
      <c r="M22" s="1" t="s">
        <v>393</v>
      </c>
      <c r="N22" s="16" t="s">
        <v>195</v>
      </c>
      <c r="O22" s="1" t="s">
        <v>393</v>
      </c>
      <c r="P22" s="17">
        <v>22200</v>
      </c>
      <c r="Q22" s="17">
        <v>1</v>
      </c>
      <c r="R22" s="17">
        <v>1</v>
      </c>
      <c r="S22" s="1" t="s">
        <v>395</v>
      </c>
      <c r="T22" s="17">
        <v>25453</v>
      </c>
      <c r="U22" s="17">
        <v>1</v>
      </c>
      <c r="V22" s="17">
        <v>17401</v>
      </c>
      <c r="W22" s="17">
        <v>17221</v>
      </c>
      <c r="X22" s="17">
        <v>165</v>
      </c>
      <c r="Y22" s="17">
        <v>15</v>
      </c>
      <c r="Z22" s="17">
        <v>5</v>
      </c>
      <c r="AA22" s="1" t="s">
        <v>198</v>
      </c>
      <c r="AB22" s="53">
        <v>71.599999999999994</v>
      </c>
      <c r="AC22" s="27">
        <v>49</v>
      </c>
      <c r="AD22" s="27">
        <v>0</v>
      </c>
      <c r="AE22" s="27">
        <v>0</v>
      </c>
      <c r="AF22" s="27">
        <v>71.599999999999994</v>
      </c>
      <c r="AG22" s="27">
        <v>49</v>
      </c>
      <c r="AH22" s="27">
        <v>18.7</v>
      </c>
      <c r="AI22" s="27">
        <v>0</v>
      </c>
      <c r="AJ22" s="27">
        <v>0</v>
      </c>
      <c r="AK22" s="27">
        <v>0</v>
      </c>
      <c r="AL22" s="52">
        <v>0</v>
      </c>
      <c r="AM22" s="53">
        <v>1015.1</v>
      </c>
      <c r="AN22" s="53">
        <v>1002</v>
      </c>
      <c r="AO22" s="53">
        <v>4</v>
      </c>
      <c r="AP22" s="27">
        <v>9.125</v>
      </c>
      <c r="AQ22" s="27">
        <v>0</v>
      </c>
      <c r="AR22" s="53">
        <v>3.54</v>
      </c>
      <c r="AS22" s="53">
        <v>1.55</v>
      </c>
      <c r="AT22" s="52">
        <v>17221</v>
      </c>
      <c r="AU22" s="17">
        <v>4890</v>
      </c>
      <c r="AV22" s="52">
        <v>100</v>
      </c>
      <c r="AW22" s="53">
        <v>87.26</v>
      </c>
      <c r="AX22" s="27">
        <v>100</v>
      </c>
      <c r="AY22" s="1" t="s">
        <v>396</v>
      </c>
      <c r="AZ22" s="1" t="s">
        <v>393</v>
      </c>
      <c r="BA22" s="180">
        <v>1</v>
      </c>
      <c r="BB22" s="1" t="s">
        <v>397</v>
      </c>
      <c r="BC22" s="1" t="s">
        <v>387</v>
      </c>
      <c r="BD22" s="38">
        <v>22.50355867</v>
      </c>
      <c r="BE22" s="38">
        <v>54.026496530000003</v>
      </c>
      <c r="BF22" s="38">
        <v>22.503687410000001</v>
      </c>
      <c r="BG22" s="38">
        <v>54.025957679999998</v>
      </c>
      <c r="BH22" s="1" t="s">
        <v>175</v>
      </c>
      <c r="BI22" s="1" t="s">
        <v>184</v>
      </c>
      <c r="BJ22" s="1" t="s">
        <v>185</v>
      </c>
      <c r="BK22" s="1" t="s">
        <v>398</v>
      </c>
      <c r="BL22" s="17">
        <v>3600</v>
      </c>
      <c r="BM22" s="17">
        <v>5200</v>
      </c>
      <c r="BN22" s="17">
        <v>0</v>
      </c>
      <c r="BO22" s="17">
        <v>3500</v>
      </c>
      <c r="BP22" s="17">
        <v>7000</v>
      </c>
      <c r="BQ22" s="17">
        <v>30000</v>
      </c>
      <c r="BR22" s="17">
        <v>22423</v>
      </c>
      <c r="BS22" s="1">
        <v>88</v>
      </c>
      <c r="BT22" s="53">
        <v>1006</v>
      </c>
      <c r="BU22" s="53">
        <v>1006</v>
      </c>
      <c r="BV22" s="180" t="s">
        <v>206</v>
      </c>
      <c r="BW22" s="180">
        <v>1</v>
      </c>
      <c r="BX22" s="17">
        <v>490</v>
      </c>
      <c r="BY22" s="17">
        <v>876</v>
      </c>
      <c r="BZ22" s="17">
        <v>315</v>
      </c>
      <c r="CA22" s="17">
        <v>93</v>
      </c>
      <c r="CB22" s="17">
        <v>13</v>
      </c>
      <c r="CC22" s="17">
        <v>5</v>
      </c>
      <c r="CD22" s="17">
        <v>51</v>
      </c>
      <c r="CE22" s="17">
        <v>16</v>
      </c>
      <c r="CF22" s="17">
        <v>8</v>
      </c>
      <c r="CG22" s="17">
        <v>1</v>
      </c>
      <c r="CH22" s="17">
        <v>91</v>
      </c>
      <c r="CI22" s="17">
        <v>92</v>
      </c>
      <c r="CJ22" s="52" t="s">
        <v>165</v>
      </c>
      <c r="CK22" s="52" t="s">
        <v>165</v>
      </c>
      <c r="CL22" s="5" t="s">
        <v>145</v>
      </c>
      <c r="CM22" s="1" t="s">
        <v>145</v>
      </c>
      <c r="CN22" s="1" t="s">
        <v>145</v>
      </c>
      <c r="CO22" s="1" t="s">
        <v>399</v>
      </c>
      <c r="CP22" s="27">
        <v>243</v>
      </c>
      <c r="CQ22" s="27">
        <v>243</v>
      </c>
      <c r="CR22" s="27">
        <v>0</v>
      </c>
      <c r="CS22" s="27">
        <v>0</v>
      </c>
      <c r="CT22" s="27">
        <v>0</v>
      </c>
      <c r="CU22" s="27">
        <v>0</v>
      </c>
      <c r="CV22" s="27">
        <v>0</v>
      </c>
      <c r="CW22" s="27">
        <v>0</v>
      </c>
      <c r="CX22" s="1" t="s">
        <v>400</v>
      </c>
      <c r="CY22" s="27">
        <v>0</v>
      </c>
      <c r="CZ22" s="27">
        <v>0</v>
      </c>
      <c r="DA22" s="27">
        <v>0</v>
      </c>
      <c r="DB22" s="27">
        <v>0</v>
      </c>
      <c r="DC22" s="27">
        <v>0</v>
      </c>
      <c r="DD22" s="27">
        <v>0</v>
      </c>
      <c r="DE22" s="27">
        <v>0</v>
      </c>
      <c r="DF22" s="27">
        <v>0</v>
      </c>
      <c r="DG22" s="27">
        <v>0</v>
      </c>
      <c r="DH22" s="27">
        <v>0</v>
      </c>
      <c r="DI22" s="27">
        <v>0</v>
      </c>
      <c r="DJ22" s="27">
        <v>0</v>
      </c>
      <c r="DK22" s="27">
        <v>0</v>
      </c>
      <c r="DL22" s="27">
        <v>0</v>
      </c>
      <c r="DM22" s="1" t="s">
        <v>145</v>
      </c>
      <c r="DN22" s="27">
        <v>0</v>
      </c>
      <c r="DO22" s="1" t="s">
        <v>145</v>
      </c>
      <c r="DP22" s="38">
        <v>22.503883999999999</v>
      </c>
      <c r="DQ22" s="38">
        <v>54.036290000000001</v>
      </c>
      <c r="DR22" s="1">
        <v>0</v>
      </c>
      <c r="DS22" s="1" t="s">
        <v>145</v>
      </c>
      <c r="DT22" s="1" t="s">
        <v>145</v>
      </c>
      <c r="DU22" s="1" t="s">
        <v>145</v>
      </c>
      <c r="DV22" s="1" t="s">
        <v>145</v>
      </c>
      <c r="DW22" s="1" t="s">
        <v>145</v>
      </c>
    </row>
    <row r="23" spans="1:127" s="18" customFormat="1" ht="63" customHeight="1">
      <c r="A23" s="180">
        <v>18</v>
      </c>
      <c r="B23" s="180" t="s">
        <v>401</v>
      </c>
      <c r="C23" s="27" t="s">
        <v>144</v>
      </c>
      <c r="D23" s="180" t="s">
        <v>145</v>
      </c>
      <c r="E23" s="180">
        <v>1</v>
      </c>
      <c r="F23" s="180" t="s">
        <v>146</v>
      </c>
      <c r="G23" s="180" t="s">
        <v>402</v>
      </c>
      <c r="H23" s="180" t="s">
        <v>403</v>
      </c>
      <c r="I23" s="180" t="s">
        <v>404</v>
      </c>
      <c r="J23" s="16" t="s">
        <v>149</v>
      </c>
      <c r="K23" s="16" t="s">
        <v>174</v>
      </c>
      <c r="L23" s="16" t="s">
        <v>175</v>
      </c>
      <c r="M23" s="180" t="s">
        <v>403</v>
      </c>
      <c r="N23" s="115" t="s">
        <v>286</v>
      </c>
      <c r="O23" s="180" t="s">
        <v>403</v>
      </c>
      <c r="P23" s="17">
        <v>21765</v>
      </c>
      <c r="Q23" s="17">
        <v>1</v>
      </c>
      <c r="R23" s="17">
        <v>1</v>
      </c>
      <c r="S23" s="180" t="s">
        <v>405</v>
      </c>
      <c r="T23" s="17">
        <v>27120</v>
      </c>
      <c r="U23" s="17">
        <v>1</v>
      </c>
      <c r="V23" s="17">
        <v>23492</v>
      </c>
      <c r="W23" s="17">
        <v>22107</v>
      </c>
      <c r="X23" s="17">
        <v>1385</v>
      </c>
      <c r="Y23" s="17">
        <v>0</v>
      </c>
      <c r="Z23" s="17">
        <v>0</v>
      </c>
      <c r="AA23" s="180" t="s">
        <v>198</v>
      </c>
      <c r="AB23" s="27">
        <v>135.35</v>
      </c>
      <c r="AC23" s="27">
        <v>104.56</v>
      </c>
      <c r="AD23" s="27">
        <v>4.5999999999999996</v>
      </c>
      <c r="AE23" s="27">
        <v>4.5999999999999996</v>
      </c>
      <c r="AF23" s="27">
        <v>140</v>
      </c>
      <c r="AG23" s="27">
        <v>109.2</v>
      </c>
      <c r="AH23" s="27">
        <v>27.38</v>
      </c>
      <c r="AI23" s="27">
        <v>0.45</v>
      </c>
      <c r="AJ23" s="27">
        <v>0.45</v>
      </c>
      <c r="AK23" s="27">
        <v>0</v>
      </c>
      <c r="AL23" s="17">
        <v>1533</v>
      </c>
      <c r="AM23" s="27">
        <v>935</v>
      </c>
      <c r="AN23" s="27">
        <v>911</v>
      </c>
      <c r="AO23" s="27">
        <v>24</v>
      </c>
      <c r="AP23" s="27">
        <v>0</v>
      </c>
      <c r="AQ23" s="27">
        <v>0</v>
      </c>
      <c r="AR23" s="27">
        <v>5.14</v>
      </c>
      <c r="AS23" s="27">
        <v>5.14</v>
      </c>
      <c r="AT23" s="17">
        <v>22107</v>
      </c>
      <c r="AU23" s="17">
        <v>650</v>
      </c>
      <c r="AV23" s="17">
        <v>1157</v>
      </c>
      <c r="AW23" s="27">
        <v>88</v>
      </c>
      <c r="AX23" s="27">
        <v>100</v>
      </c>
      <c r="AY23" s="180" t="s">
        <v>406</v>
      </c>
      <c r="AZ23" s="180" t="s">
        <v>407</v>
      </c>
      <c r="BA23" s="180">
        <v>1</v>
      </c>
      <c r="BB23" s="180" t="s">
        <v>408</v>
      </c>
      <c r="BC23" s="180" t="s">
        <v>409</v>
      </c>
      <c r="BD23" s="38" t="s">
        <v>410</v>
      </c>
      <c r="BE23" s="38" t="s">
        <v>411</v>
      </c>
      <c r="BF23" s="38" t="s">
        <v>412</v>
      </c>
      <c r="BG23" s="38" t="s">
        <v>413</v>
      </c>
      <c r="BH23" s="180" t="s">
        <v>175</v>
      </c>
      <c r="BI23" s="180" t="s">
        <v>184</v>
      </c>
      <c r="BJ23" s="180" t="s">
        <v>145</v>
      </c>
      <c r="BK23" s="180" t="s">
        <v>414</v>
      </c>
      <c r="BL23" s="17">
        <v>3500</v>
      </c>
      <c r="BM23" s="17">
        <v>6400</v>
      </c>
      <c r="BN23" s="17">
        <v>0</v>
      </c>
      <c r="BO23" s="17">
        <v>2200</v>
      </c>
      <c r="BP23" s="17">
        <v>5200</v>
      </c>
      <c r="BQ23" s="17">
        <v>28000</v>
      </c>
      <c r="BR23" s="17">
        <v>23021</v>
      </c>
      <c r="BS23" s="180">
        <v>85</v>
      </c>
      <c r="BT23" s="27">
        <v>911</v>
      </c>
      <c r="BU23" s="27">
        <v>911</v>
      </c>
      <c r="BV23" s="180" t="s">
        <v>206</v>
      </c>
      <c r="BW23" s="180">
        <v>1</v>
      </c>
      <c r="BX23" s="17">
        <v>329</v>
      </c>
      <c r="BY23" s="17">
        <v>810</v>
      </c>
      <c r="BZ23" s="17">
        <v>372</v>
      </c>
      <c r="CA23" s="17">
        <v>82</v>
      </c>
      <c r="CB23" s="17">
        <v>11</v>
      </c>
      <c r="CC23" s="17">
        <v>4</v>
      </c>
      <c r="CD23" s="17">
        <v>43</v>
      </c>
      <c r="CE23" s="17">
        <v>6</v>
      </c>
      <c r="CF23" s="17">
        <v>12</v>
      </c>
      <c r="CG23" s="17">
        <v>1</v>
      </c>
      <c r="CH23" s="17">
        <v>85</v>
      </c>
      <c r="CI23" s="17">
        <v>92</v>
      </c>
      <c r="CJ23" s="17" t="s">
        <v>165</v>
      </c>
      <c r="CK23" s="17" t="s">
        <v>165</v>
      </c>
      <c r="CL23" s="180" t="s">
        <v>145</v>
      </c>
      <c r="CM23" s="180" t="s">
        <v>145</v>
      </c>
      <c r="CN23" s="180" t="s">
        <v>145</v>
      </c>
      <c r="CO23" s="180" t="s">
        <v>415</v>
      </c>
      <c r="CP23" s="27">
        <v>135</v>
      </c>
      <c r="CQ23" s="27">
        <v>113</v>
      </c>
      <c r="CR23" s="27">
        <v>0</v>
      </c>
      <c r="CS23" s="27">
        <v>0</v>
      </c>
      <c r="CT23" s="27">
        <v>0</v>
      </c>
      <c r="CU23" s="27">
        <v>22</v>
      </c>
      <c r="CV23" s="27">
        <v>0</v>
      </c>
      <c r="CW23" s="27">
        <v>0</v>
      </c>
      <c r="CX23" s="180">
        <v>0</v>
      </c>
      <c r="CY23" s="27">
        <v>262.02999999999997</v>
      </c>
      <c r="CZ23" s="27">
        <v>0</v>
      </c>
      <c r="DA23" s="27">
        <v>262.02999999999997</v>
      </c>
      <c r="DB23" s="27">
        <v>0</v>
      </c>
      <c r="DC23" s="27">
        <v>0</v>
      </c>
      <c r="DD23" s="27">
        <v>0</v>
      </c>
      <c r="DE23" s="27">
        <v>0</v>
      </c>
      <c r="DF23" s="27">
        <v>0</v>
      </c>
      <c r="DG23" s="27">
        <v>0</v>
      </c>
      <c r="DH23" s="27">
        <v>262.02999999999997</v>
      </c>
      <c r="DI23" s="27">
        <v>262.02999999999997</v>
      </c>
      <c r="DJ23" s="27">
        <v>0</v>
      </c>
      <c r="DK23" s="27">
        <v>0</v>
      </c>
      <c r="DL23" s="27">
        <v>0</v>
      </c>
      <c r="DM23" s="180" t="s">
        <v>145</v>
      </c>
      <c r="DN23" s="27">
        <v>0</v>
      </c>
      <c r="DO23" s="180" t="s">
        <v>145</v>
      </c>
      <c r="DP23" s="38" t="s">
        <v>416</v>
      </c>
      <c r="DQ23" s="38" t="s">
        <v>417</v>
      </c>
      <c r="DR23" s="180" t="s">
        <v>225</v>
      </c>
      <c r="DS23" s="180" t="s">
        <v>145</v>
      </c>
      <c r="DT23" s="180" t="s">
        <v>145</v>
      </c>
      <c r="DU23" s="180" t="s">
        <v>145</v>
      </c>
      <c r="DV23" s="180" t="s">
        <v>145</v>
      </c>
      <c r="DW23" s="180" t="s">
        <v>418</v>
      </c>
    </row>
    <row r="24" spans="1:127" ht="46.5" customHeight="1">
      <c r="A24" s="180">
        <v>19</v>
      </c>
      <c r="B24" s="1" t="s">
        <v>419</v>
      </c>
      <c r="C24" s="27" t="s">
        <v>144</v>
      </c>
      <c r="D24" s="1" t="s">
        <v>145</v>
      </c>
      <c r="E24" s="180">
        <v>1</v>
      </c>
      <c r="F24" s="180" t="s">
        <v>146</v>
      </c>
      <c r="G24" s="1" t="s">
        <v>420</v>
      </c>
      <c r="H24" s="1" t="s">
        <v>421</v>
      </c>
      <c r="I24" s="1" t="s">
        <v>404</v>
      </c>
      <c r="J24" s="16" t="s">
        <v>149</v>
      </c>
      <c r="K24" s="16" t="s">
        <v>174</v>
      </c>
      <c r="L24" s="16" t="s">
        <v>175</v>
      </c>
      <c r="M24" s="1" t="s">
        <v>421</v>
      </c>
      <c r="N24" s="16" t="s">
        <v>195</v>
      </c>
      <c r="O24" s="1" t="s">
        <v>421</v>
      </c>
      <c r="P24" s="17">
        <v>17466</v>
      </c>
      <c r="Q24" s="17">
        <v>1</v>
      </c>
      <c r="R24" s="17">
        <v>1</v>
      </c>
      <c r="S24" s="1" t="s">
        <v>422</v>
      </c>
      <c r="T24" s="17">
        <v>7594</v>
      </c>
      <c r="U24" s="17">
        <v>3</v>
      </c>
      <c r="V24" s="52">
        <v>7056</v>
      </c>
      <c r="W24" s="52">
        <v>7056</v>
      </c>
      <c r="X24" s="52">
        <v>0</v>
      </c>
      <c r="Y24" s="52">
        <v>0</v>
      </c>
      <c r="Z24" s="52">
        <v>0</v>
      </c>
      <c r="AA24" s="1" t="s">
        <v>198</v>
      </c>
      <c r="AB24" s="53">
        <v>68.2</v>
      </c>
      <c r="AC24" s="53">
        <v>34.5</v>
      </c>
      <c r="AD24" s="27">
        <v>3.3</v>
      </c>
      <c r="AE24" s="27">
        <v>3.3</v>
      </c>
      <c r="AF24" s="27">
        <v>71.5</v>
      </c>
      <c r="AG24" s="27">
        <v>37.799999999999997</v>
      </c>
      <c r="AH24" s="27">
        <v>0</v>
      </c>
      <c r="AI24" s="27">
        <v>0</v>
      </c>
      <c r="AJ24" s="27">
        <v>0</v>
      </c>
      <c r="AK24" s="27">
        <v>0</v>
      </c>
      <c r="AL24" s="17">
        <v>0</v>
      </c>
      <c r="AM24" s="53">
        <v>212</v>
      </c>
      <c r="AN24" s="53">
        <v>212</v>
      </c>
      <c r="AO24" s="27">
        <v>0</v>
      </c>
      <c r="AP24" s="27">
        <v>0</v>
      </c>
      <c r="AQ24" s="53">
        <v>0</v>
      </c>
      <c r="AR24" s="27">
        <v>5.6</v>
      </c>
      <c r="AS24" s="27">
        <v>5.6</v>
      </c>
      <c r="AT24" s="52">
        <v>7056</v>
      </c>
      <c r="AU24" s="17">
        <v>0</v>
      </c>
      <c r="AV24" s="52">
        <v>538</v>
      </c>
      <c r="AW24" s="27">
        <v>100</v>
      </c>
      <c r="AX24" s="27">
        <v>100</v>
      </c>
      <c r="AY24" s="1" t="s">
        <v>423</v>
      </c>
      <c r="AZ24" s="1" t="s">
        <v>424</v>
      </c>
      <c r="BA24" s="180">
        <v>1</v>
      </c>
      <c r="BB24" s="180" t="s">
        <v>425</v>
      </c>
      <c r="BC24" s="1" t="s">
        <v>426</v>
      </c>
      <c r="BD24" s="38">
        <v>21.920858119999998</v>
      </c>
      <c r="BE24" s="38">
        <v>53.821580830000002</v>
      </c>
      <c r="BF24" s="38">
        <v>21.919313160000002</v>
      </c>
      <c r="BG24" s="38">
        <v>53.821105840000001</v>
      </c>
      <c r="BH24" s="1" t="s">
        <v>145</v>
      </c>
      <c r="BI24" s="1" t="s">
        <v>145</v>
      </c>
      <c r="BJ24" s="1" t="s">
        <v>145</v>
      </c>
      <c r="BK24" s="1" t="s">
        <v>427</v>
      </c>
      <c r="BL24" s="17">
        <v>3200</v>
      </c>
      <c r="BM24" s="17">
        <v>3200</v>
      </c>
      <c r="BN24" s="17">
        <v>0</v>
      </c>
      <c r="BO24" s="17">
        <v>1413</v>
      </c>
      <c r="BP24" s="17">
        <v>1883</v>
      </c>
      <c r="BQ24" s="17">
        <v>18000</v>
      </c>
      <c r="BR24" s="17">
        <v>7300</v>
      </c>
      <c r="BS24" s="180">
        <v>96.1</v>
      </c>
      <c r="BT24" s="27">
        <v>219</v>
      </c>
      <c r="BU24" s="27">
        <v>219</v>
      </c>
      <c r="BV24" s="180" t="s">
        <v>296</v>
      </c>
      <c r="BW24" s="180">
        <v>1</v>
      </c>
      <c r="BX24" s="17">
        <v>582</v>
      </c>
      <c r="BY24" s="17">
        <v>1068</v>
      </c>
      <c r="BZ24" s="17">
        <v>198</v>
      </c>
      <c r="CA24" s="17">
        <v>85</v>
      </c>
      <c r="CB24" s="17">
        <v>17</v>
      </c>
      <c r="CC24" s="17">
        <v>8</v>
      </c>
      <c r="CD24" s="27">
        <v>45.4</v>
      </c>
      <c r="CE24" s="27">
        <v>17.5</v>
      </c>
      <c r="CF24" s="17">
        <v>19</v>
      </c>
      <c r="CG24" s="17">
        <v>2</v>
      </c>
      <c r="CH24" s="27">
        <v>77.599999999999994</v>
      </c>
      <c r="CI24" s="27">
        <v>88.2</v>
      </c>
      <c r="CJ24" s="17" t="s">
        <v>165</v>
      </c>
      <c r="CK24" s="17" t="s">
        <v>165</v>
      </c>
      <c r="CL24" s="1" t="s">
        <v>145</v>
      </c>
      <c r="CM24" s="1" t="s">
        <v>145</v>
      </c>
      <c r="CN24" s="1" t="s">
        <v>145</v>
      </c>
      <c r="CO24" s="1" t="s">
        <v>428</v>
      </c>
      <c r="CP24" s="27">
        <v>40</v>
      </c>
      <c r="CQ24" s="27">
        <v>16</v>
      </c>
      <c r="CR24" s="27">
        <v>0</v>
      </c>
      <c r="CS24" s="27">
        <v>0</v>
      </c>
      <c r="CT24" s="27">
        <v>17.3</v>
      </c>
      <c r="CU24" s="27">
        <v>6.7</v>
      </c>
      <c r="CV24" s="27">
        <v>0</v>
      </c>
      <c r="CW24" s="27">
        <v>0</v>
      </c>
      <c r="CX24" s="1">
        <v>0</v>
      </c>
      <c r="CY24" s="27">
        <v>0</v>
      </c>
      <c r="CZ24" s="27">
        <v>0</v>
      </c>
      <c r="DA24" s="27">
        <v>0</v>
      </c>
      <c r="DB24" s="27">
        <v>0</v>
      </c>
      <c r="DC24" s="27">
        <v>0</v>
      </c>
      <c r="DD24" s="27">
        <v>0</v>
      </c>
      <c r="DE24" s="27">
        <v>0</v>
      </c>
      <c r="DF24" s="27">
        <v>0</v>
      </c>
      <c r="DG24" s="27">
        <v>0</v>
      </c>
      <c r="DH24" s="27">
        <v>0</v>
      </c>
      <c r="DI24" s="27">
        <v>0</v>
      </c>
      <c r="DJ24" s="27">
        <v>0</v>
      </c>
      <c r="DK24" s="27">
        <v>0</v>
      </c>
      <c r="DL24" s="27">
        <v>0</v>
      </c>
      <c r="DM24" s="1" t="s">
        <v>145</v>
      </c>
      <c r="DN24" s="27">
        <v>0</v>
      </c>
      <c r="DO24" s="1" t="s">
        <v>145</v>
      </c>
      <c r="DP24" s="38">
        <v>21.563791550000001</v>
      </c>
      <c r="DQ24" s="38">
        <v>53.483941829999999</v>
      </c>
      <c r="DR24" s="1" t="s">
        <v>145</v>
      </c>
      <c r="DS24" s="1" t="s">
        <v>145</v>
      </c>
      <c r="DT24" s="1" t="s">
        <v>145</v>
      </c>
      <c r="DU24" s="1" t="s">
        <v>145</v>
      </c>
      <c r="DV24" s="1" t="s">
        <v>145</v>
      </c>
      <c r="DW24" s="32" t="s">
        <v>429</v>
      </c>
    </row>
    <row r="25" spans="1:127" ht="78" customHeight="1">
      <c r="A25" s="180">
        <v>20</v>
      </c>
      <c r="B25" s="1" t="s">
        <v>430</v>
      </c>
      <c r="C25" s="27" t="s">
        <v>144</v>
      </c>
      <c r="D25" s="1" t="s">
        <v>145</v>
      </c>
      <c r="E25" s="180">
        <v>1</v>
      </c>
      <c r="F25" s="180" t="s">
        <v>146</v>
      </c>
      <c r="G25" s="1" t="s">
        <v>431</v>
      </c>
      <c r="H25" s="1" t="s">
        <v>432</v>
      </c>
      <c r="I25" s="1" t="s">
        <v>433</v>
      </c>
      <c r="J25" s="16" t="s">
        <v>149</v>
      </c>
      <c r="K25" s="16" t="s">
        <v>174</v>
      </c>
      <c r="L25" s="16" t="s">
        <v>175</v>
      </c>
      <c r="M25" s="1" t="s">
        <v>432</v>
      </c>
      <c r="N25" s="16" t="s">
        <v>195</v>
      </c>
      <c r="O25" s="1" t="s">
        <v>432</v>
      </c>
      <c r="P25" s="17">
        <v>17367</v>
      </c>
      <c r="Q25" s="17">
        <v>1</v>
      </c>
      <c r="R25" s="17">
        <v>1</v>
      </c>
      <c r="S25" s="1" t="s">
        <v>434</v>
      </c>
      <c r="T25" s="17">
        <v>10147</v>
      </c>
      <c r="U25" s="17">
        <v>2</v>
      </c>
      <c r="V25" s="17">
        <v>16497</v>
      </c>
      <c r="W25" s="17">
        <v>16338</v>
      </c>
      <c r="X25" s="17">
        <v>159</v>
      </c>
      <c r="Y25" s="17">
        <v>0</v>
      </c>
      <c r="Z25" s="17">
        <v>0</v>
      </c>
      <c r="AA25" s="1" t="s">
        <v>198</v>
      </c>
      <c r="AB25" s="27">
        <v>78.3</v>
      </c>
      <c r="AC25" s="27">
        <v>45.1</v>
      </c>
      <c r="AD25" s="27">
        <v>0</v>
      </c>
      <c r="AE25" s="27">
        <v>0</v>
      </c>
      <c r="AF25" s="27">
        <v>78.3</v>
      </c>
      <c r="AG25" s="27">
        <v>45.1</v>
      </c>
      <c r="AH25" s="27">
        <v>19.2</v>
      </c>
      <c r="AI25" s="27">
        <v>0</v>
      </c>
      <c r="AJ25" s="27">
        <v>0</v>
      </c>
      <c r="AK25" s="27">
        <v>0</v>
      </c>
      <c r="AL25" s="17">
        <v>34</v>
      </c>
      <c r="AM25" s="27">
        <v>706</v>
      </c>
      <c r="AN25" s="27">
        <v>695</v>
      </c>
      <c r="AO25" s="27">
        <v>11</v>
      </c>
      <c r="AP25" s="27">
        <v>0</v>
      </c>
      <c r="AQ25" s="27">
        <v>0</v>
      </c>
      <c r="AR25" s="27">
        <v>3.9</v>
      </c>
      <c r="AS25" s="27">
        <v>3.94</v>
      </c>
      <c r="AT25" s="17">
        <v>7200</v>
      </c>
      <c r="AU25" s="17">
        <v>496</v>
      </c>
      <c r="AV25" s="17">
        <v>0</v>
      </c>
      <c r="AW25" s="27">
        <v>75.8</v>
      </c>
      <c r="AX25" s="27">
        <v>100</v>
      </c>
      <c r="AY25" s="1" t="s">
        <v>435</v>
      </c>
      <c r="AZ25" s="1" t="s">
        <v>436</v>
      </c>
      <c r="BA25" s="180">
        <v>1</v>
      </c>
      <c r="BB25" s="1" t="s">
        <v>437</v>
      </c>
      <c r="BC25" s="1" t="s">
        <v>438</v>
      </c>
      <c r="BD25" s="38">
        <v>20.42055556</v>
      </c>
      <c r="BE25" s="38">
        <v>53.341666670000002</v>
      </c>
      <c r="BF25" s="38">
        <v>20.41305556</v>
      </c>
      <c r="BG25" s="38">
        <v>53.340833330000002</v>
      </c>
      <c r="BH25" s="1" t="s">
        <v>175</v>
      </c>
      <c r="BI25" s="1" t="s">
        <v>184</v>
      </c>
      <c r="BJ25" s="1" t="s">
        <v>313</v>
      </c>
      <c r="BK25" s="1" t="s">
        <v>313</v>
      </c>
      <c r="BL25" s="17">
        <v>4500</v>
      </c>
      <c r="BM25" s="17">
        <v>6000</v>
      </c>
      <c r="BN25" s="17">
        <v>0</v>
      </c>
      <c r="BO25" s="17">
        <v>4500</v>
      </c>
      <c r="BP25" s="17">
        <v>6000</v>
      </c>
      <c r="BQ25" s="17">
        <v>33000</v>
      </c>
      <c r="BR25" s="17">
        <v>17238</v>
      </c>
      <c r="BS25" s="180">
        <v>169.9</v>
      </c>
      <c r="BT25" s="27">
        <v>706</v>
      </c>
      <c r="BU25" s="27">
        <v>706</v>
      </c>
      <c r="BV25" s="180" t="s">
        <v>206</v>
      </c>
      <c r="BW25" s="180">
        <v>1</v>
      </c>
      <c r="BX25" s="17">
        <v>224</v>
      </c>
      <c r="BY25" s="17">
        <v>478</v>
      </c>
      <c r="BZ25" s="17">
        <v>164</v>
      </c>
      <c r="CA25" s="17">
        <v>48</v>
      </c>
      <c r="CB25" s="17">
        <v>6</v>
      </c>
      <c r="CC25" s="17">
        <v>5</v>
      </c>
      <c r="CD25" s="17">
        <v>24</v>
      </c>
      <c r="CE25" s="17">
        <v>5</v>
      </c>
      <c r="CF25" s="17">
        <v>16</v>
      </c>
      <c r="CG25" s="17">
        <v>2</v>
      </c>
      <c r="CH25" s="17">
        <v>67</v>
      </c>
      <c r="CI25" s="17">
        <v>67</v>
      </c>
      <c r="CJ25" s="17" t="s">
        <v>165</v>
      </c>
      <c r="CK25" s="17" t="s">
        <v>207</v>
      </c>
      <c r="CL25" s="1">
        <v>2015</v>
      </c>
      <c r="CM25" s="1">
        <v>2014</v>
      </c>
      <c r="CN25" s="1" t="s">
        <v>145</v>
      </c>
      <c r="CO25" s="1" t="s">
        <v>316</v>
      </c>
      <c r="CP25" s="27">
        <v>100</v>
      </c>
      <c r="CQ25" s="27">
        <v>100</v>
      </c>
      <c r="CR25" s="27">
        <v>0</v>
      </c>
      <c r="CS25" s="27">
        <v>0</v>
      </c>
      <c r="CT25" s="27">
        <v>0</v>
      </c>
      <c r="CU25" s="27">
        <v>0</v>
      </c>
      <c r="CV25" s="27">
        <v>0</v>
      </c>
      <c r="CW25" s="27">
        <v>0</v>
      </c>
      <c r="CX25" s="1">
        <v>0</v>
      </c>
      <c r="CY25" s="27">
        <v>0</v>
      </c>
      <c r="CZ25" s="27">
        <v>0</v>
      </c>
      <c r="DA25" s="27">
        <v>0</v>
      </c>
      <c r="DB25" s="27">
        <v>0</v>
      </c>
      <c r="DC25" s="27">
        <v>0</v>
      </c>
      <c r="DD25" s="27">
        <v>0</v>
      </c>
      <c r="DE25" s="27">
        <v>0</v>
      </c>
      <c r="DF25" s="27">
        <v>0</v>
      </c>
      <c r="DG25" s="27">
        <v>0</v>
      </c>
      <c r="DH25" s="27">
        <v>0</v>
      </c>
      <c r="DI25" s="27">
        <v>0</v>
      </c>
      <c r="DJ25" s="27">
        <v>0</v>
      </c>
      <c r="DK25" s="27">
        <v>0</v>
      </c>
      <c r="DL25" s="27">
        <v>0</v>
      </c>
      <c r="DM25" s="1" t="s">
        <v>145</v>
      </c>
      <c r="DN25" s="27">
        <v>0</v>
      </c>
      <c r="DO25" s="1" t="s">
        <v>145</v>
      </c>
      <c r="DP25" s="38">
        <v>20.425407069999999</v>
      </c>
      <c r="DQ25" s="38">
        <v>53.359677910000002</v>
      </c>
      <c r="DR25" s="180" t="s">
        <v>145</v>
      </c>
      <c r="DS25" s="180" t="s">
        <v>145</v>
      </c>
      <c r="DT25" s="180" t="s">
        <v>145</v>
      </c>
      <c r="DU25" s="180" t="s">
        <v>145</v>
      </c>
      <c r="DV25" s="180" t="s">
        <v>145</v>
      </c>
      <c r="DW25" s="1" t="s">
        <v>439</v>
      </c>
    </row>
    <row r="26" spans="1:127" s="22" customFormat="1" ht="72.75" customHeight="1">
      <c r="A26" s="180">
        <v>21</v>
      </c>
      <c r="B26" s="1" t="s">
        <v>440</v>
      </c>
      <c r="C26" s="27" t="s">
        <v>144</v>
      </c>
      <c r="D26" s="1" t="s">
        <v>145</v>
      </c>
      <c r="E26" s="180">
        <v>1</v>
      </c>
      <c r="F26" s="180" t="s">
        <v>146</v>
      </c>
      <c r="G26" s="1" t="s">
        <v>441</v>
      </c>
      <c r="H26" s="1" t="s">
        <v>999</v>
      </c>
      <c r="I26" s="1" t="s">
        <v>997</v>
      </c>
      <c r="J26" s="16" t="s">
        <v>149</v>
      </c>
      <c r="K26" s="16" t="s">
        <v>194</v>
      </c>
      <c r="L26" s="16" t="s">
        <v>175</v>
      </c>
      <c r="M26" s="1" t="s">
        <v>999</v>
      </c>
      <c r="N26" s="16" t="s">
        <v>152</v>
      </c>
      <c r="O26" s="1" t="s">
        <v>999</v>
      </c>
      <c r="P26" s="17">
        <v>28330</v>
      </c>
      <c r="Q26" s="17">
        <v>1</v>
      </c>
      <c r="R26" s="17">
        <v>1</v>
      </c>
      <c r="S26" s="1" t="s">
        <v>443</v>
      </c>
      <c r="T26" s="17">
        <v>28330</v>
      </c>
      <c r="U26" s="17">
        <v>1</v>
      </c>
      <c r="V26" s="17">
        <v>10446</v>
      </c>
      <c r="W26" s="17">
        <v>10262</v>
      </c>
      <c r="X26" s="17">
        <v>184</v>
      </c>
      <c r="Y26" s="17">
        <v>0</v>
      </c>
      <c r="Z26" s="17">
        <v>0</v>
      </c>
      <c r="AA26" s="1" t="s">
        <v>198</v>
      </c>
      <c r="AB26" s="27">
        <v>46.8</v>
      </c>
      <c r="AC26" s="27">
        <v>44.6</v>
      </c>
      <c r="AD26" s="27">
        <v>7.4</v>
      </c>
      <c r="AE26" s="27">
        <v>7.4</v>
      </c>
      <c r="AF26" s="27">
        <v>54.2</v>
      </c>
      <c r="AG26" s="27">
        <v>52</v>
      </c>
      <c r="AH26" s="27">
        <v>12.9</v>
      </c>
      <c r="AI26" s="27">
        <v>0.7</v>
      </c>
      <c r="AJ26" s="27">
        <v>0.7</v>
      </c>
      <c r="AK26" s="27">
        <v>0</v>
      </c>
      <c r="AL26" s="17">
        <v>87</v>
      </c>
      <c r="AM26" s="27">
        <v>654</v>
      </c>
      <c r="AN26" s="27">
        <v>636</v>
      </c>
      <c r="AO26" s="27">
        <v>18</v>
      </c>
      <c r="AP26" s="27">
        <v>0</v>
      </c>
      <c r="AQ26" s="27">
        <v>0</v>
      </c>
      <c r="AR26" s="27">
        <v>4.75</v>
      </c>
      <c r="AS26" s="27">
        <v>4.8</v>
      </c>
      <c r="AT26" s="17">
        <v>10262</v>
      </c>
      <c r="AU26" s="17">
        <v>20948</v>
      </c>
      <c r="AV26" s="17">
        <v>90</v>
      </c>
      <c r="AW26" s="27">
        <v>100</v>
      </c>
      <c r="AX26" s="27">
        <v>100</v>
      </c>
      <c r="AY26" s="180" t="s">
        <v>444</v>
      </c>
      <c r="AZ26" s="1" t="s">
        <v>442</v>
      </c>
      <c r="BA26" s="180">
        <v>1</v>
      </c>
      <c r="BB26" s="1" t="s">
        <v>445</v>
      </c>
      <c r="BC26" s="1" t="s">
        <v>446</v>
      </c>
      <c r="BD26" s="58">
        <v>19.73147891</v>
      </c>
      <c r="BE26" s="58">
        <v>53.505372649999998</v>
      </c>
      <c r="BF26" s="58">
        <v>19.733656929999999</v>
      </c>
      <c r="BG26" s="58">
        <v>53.507123839999998</v>
      </c>
      <c r="BH26" s="1" t="s">
        <v>175</v>
      </c>
      <c r="BI26" s="1" t="s">
        <v>204</v>
      </c>
      <c r="BJ26" s="1" t="s">
        <v>145</v>
      </c>
      <c r="BK26" s="1" t="s">
        <v>1011</v>
      </c>
      <c r="BL26" s="17">
        <v>3200</v>
      </c>
      <c r="BM26" s="17">
        <v>4154</v>
      </c>
      <c r="BN26" s="17">
        <v>0</v>
      </c>
      <c r="BO26" s="17">
        <v>1742</v>
      </c>
      <c r="BP26" s="17">
        <v>1940</v>
      </c>
      <c r="BQ26" s="17">
        <v>33330</v>
      </c>
      <c r="BR26" s="17">
        <v>31300</v>
      </c>
      <c r="BS26" s="180">
        <v>110.5</v>
      </c>
      <c r="BT26" s="27">
        <v>654</v>
      </c>
      <c r="BU26" s="27">
        <v>654</v>
      </c>
      <c r="BV26" s="180" t="s">
        <v>206</v>
      </c>
      <c r="BW26" s="180">
        <v>1</v>
      </c>
      <c r="BX26" s="17">
        <v>1070</v>
      </c>
      <c r="BY26" s="17">
        <v>1874</v>
      </c>
      <c r="BZ26" s="17">
        <v>510</v>
      </c>
      <c r="CA26" s="17">
        <v>104</v>
      </c>
      <c r="CB26" s="17">
        <v>18</v>
      </c>
      <c r="CC26" s="27">
        <v>6.8</v>
      </c>
      <c r="CD26" s="27">
        <v>39.4</v>
      </c>
      <c r="CE26" s="27">
        <v>11.7</v>
      </c>
      <c r="CF26" s="26">
        <v>5.01</v>
      </c>
      <c r="CG26" s="26">
        <v>0.81</v>
      </c>
      <c r="CH26" s="27">
        <v>95.2</v>
      </c>
      <c r="CI26" s="27">
        <v>95.5</v>
      </c>
      <c r="CJ26" s="17" t="s">
        <v>165</v>
      </c>
      <c r="CK26" s="17" t="s">
        <v>165</v>
      </c>
      <c r="CL26" s="180" t="s">
        <v>145</v>
      </c>
      <c r="CM26" s="180" t="s">
        <v>145</v>
      </c>
      <c r="CN26" s="1" t="s">
        <v>145</v>
      </c>
      <c r="CO26" s="1" t="s">
        <v>448</v>
      </c>
      <c r="CP26" s="27">
        <v>78.400000000000006</v>
      </c>
      <c r="CQ26" s="27">
        <v>58</v>
      </c>
      <c r="CR26" s="27">
        <v>0</v>
      </c>
      <c r="CS26" s="27">
        <v>0</v>
      </c>
      <c r="CT26" s="27">
        <v>0</v>
      </c>
      <c r="CU26" s="27">
        <v>20.399999999999999</v>
      </c>
      <c r="CV26" s="27">
        <v>0</v>
      </c>
      <c r="CW26" s="27">
        <v>0</v>
      </c>
      <c r="CX26" s="1">
        <v>0</v>
      </c>
      <c r="CY26" s="27">
        <v>397</v>
      </c>
      <c r="CZ26" s="27">
        <v>13</v>
      </c>
      <c r="DA26" s="27">
        <v>384</v>
      </c>
      <c r="DB26" s="27">
        <v>0</v>
      </c>
      <c r="DC26" s="27">
        <v>0</v>
      </c>
      <c r="DD26" s="27">
        <v>0</v>
      </c>
      <c r="DE26" s="27">
        <v>0</v>
      </c>
      <c r="DF26" s="27">
        <v>0</v>
      </c>
      <c r="DG26" s="27">
        <v>0</v>
      </c>
      <c r="DH26" s="27">
        <v>397</v>
      </c>
      <c r="DI26" s="27">
        <v>397</v>
      </c>
      <c r="DJ26" s="27">
        <v>0</v>
      </c>
      <c r="DK26" s="27">
        <v>0</v>
      </c>
      <c r="DL26" s="27">
        <v>0</v>
      </c>
      <c r="DM26" s="1" t="s">
        <v>145</v>
      </c>
      <c r="DN26" s="27">
        <v>0</v>
      </c>
      <c r="DO26" s="1" t="s">
        <v>145</v>
      </c>
      <c r="DP26" s="58">
        <v>19.748838169999999</v>
      </c>
      <c r="DQ26" s="58">
        <v>53.500945639999998</v>
      </c>
      <c r="DR26" s="1">
        <v>0</v>
      </c>
      <c r="DS26" s="1" t="s">
        <v>145</v>
      </c>
      <c r="DT26" s="1" t="s">
        <v>145</v>
      </c>
      <c r="DU26" s="1" t="s">
        <v>145</v>
      </c>
      <c r="DV26" s="1" t="s">
        <v>145</v>
      </c>
      <c r="DW26" s="1" t="s">
        <v>449</v>
      </c>
    </row>
    <row r="27" spans="1:127" s="91" customFormat="1" ht="143.25" customHeight="1">
      <c r="A27" s="59">
        <v>22</v>
      </c>
      <c r="B27" s="59" t="s">
        <v>450</v>
      </c>
      <c r="C27" s="60" t="s">
        <v>144</v>
      </c>
      <c r="D27" s="59" t="s">
        <v>145</v>
      </c>
      <c r="E27" s="59">
        <v>1</v>
      </c>
      <c r="F27" s="59" t="s">
        <v>146</v>
      </c>
      <c r="G27" s="59" t="s">
        <v>451</v>
      </c>
      <c r="H27" s="59" t="s">
        <v>452</v>
      </c>
      <c r="I27" s="59" t="s">
        <v>349</v>
      </c>
      <c r="J27" s="59" t="s">
        <v>149</v>
      </c>
      <c r="K27" s="59" t="s">
        <v>150</v>
      </c>
      <c r="L27" s="59" t="s">
        <v>151</v>
      </c>
      <c r="M27" s="59" t="s">
        <v>452</v>
      </c>
      <c r="N27" s="16" t="s">
        <v>195</v>
      </c>
      <c r="O27" s="59" t="s">
        <v>452</v>
      </c>
      <c r="P27" s="61">
        <v>14973</v>
      </c>
      <c r="Q27" s="61">
        <v>1</v>
      </c>
      <c r="R27" s="61">
        <v>2</v>
      </c>
      <c r="S27" s="59" t="s">
        <v>453</v>
      </c>
      <c r="T27" s="61">
        <v>14973</v>
      </c>
      <c r="U27" s="61">
        <v>2</v>
      </c>
      <c r="V27" s="61">
        <v>14267</v>
      </c>
      <c r="W27" s="61">
        <v>12103</v>
      </c>
      <c r="X27" s="61">
        <v>1004</v>
      </c>
      <c r="Y27" s="61">
        <v>178</v>
      </c>
      <c r="Z27" s="61">
        <v>34</v>
      </c>
      <c r="AA27" s="59" t="s">
        <v>198</v>
      </c>
      <c r="AB27" s="60">
        <v>55.6</v>
      </c>
      <c r="AC27" s="60">
        <v>39.4</v>
      </c>
      <c r="AD27" s="60">
        <v>0</v>
      </c>
      <c r="AE27" s="60">
        <v>0</v>
      </c>
      <c r="AF27" s="60">
        <v>55.6</v>
      </c>
      <c r="AG27" s="60">
        <v>39.4</v>
      </c>
      <c r="AH27" s="60">
        <v>23.8</v>
      </c>
      <c r="AI27" s="60">
        <v>0</v>
      </c>
      <c r="AJ27" s="60">
        <v>0</v>
      </c>
      <c r="AK27" s="60">
        <v>0</v>
      </c>
      <c r="AL27" s="61">
        <v>75</v>
      </c>
      <c r="AM27" s="60">
        <v>458.2</v>
      </c>
      <c r="AN27" s="60">
        <v>415</v>
      </c>
      <c r="AO27" s="60">
        <v>5.0999999999999996</v>
      </c>
      <c r="AP27" s="60">
        <v>5.8</v>
      </c>
      <c r="AQ27" s="60">
        <v>32.299999999999997</v>
      </c>
      <c r="AR27" s="62">
        <v>4.0999999999999996</v>
      </c>
      <c r="AS27" s="62">
        <v>4.0999999999999996</v>
      </c>
      <c r="AT27" s="61">
        <v>12103</v>
      </c>
      <c r="AU27" s="61">
        <v>1998</v>
      </c>
      <c r="AV27" s="61">
        <v>217</v>
      </c>
      <c r="AW27" s="60">
        <v>95.6</v>
      </c>
      <c r="AX27" s="60">
        <v>95.6</v>
      </c>
      <c r="AY27" s="59" t="s">
        <v>454</v>
      </c>
      <c r="AZ27" s="59" t="s">
        <v>455</v>
      </c>
      <c r="BA27" s="59">
        <v>1</v>
      </c>
      <c r="BB27" s="59" t="s">
        <v>456</v>
      </c>
      <c r="BC27" s="63">
        <v>44196</v>
      </c>
      <c r="BD27" s="64">
        <v>20.235558000000001</v>
      </c>
      <c r="BE27" s="64">
        <v>54.046700000000001</v>
      </c>
      <c r="BF27" s="65">
        <v>20.242018000000002</v>
      </c>
      <c r="BG27" s="66">
        <v>53.595692</v>
      </c>
      <c r="BH27" s="59" t="s">
        <v>160</v>
      </c>
      <c r="BI27" s="59" t="s">
        <v>161</v>
      </c>
      <c r="BJ27" s="59" t="s">
        <v>145</v>
      </c>
      <c r="BK27" s="59" t="s">
        <v>161</v>
      </c>
      <c r="BL27" s="61">
        <v>1312</v>
      </c>
      <c r="BM27" s="61">
        <v>3300</v>
      </c>
      <c r="BN27" s="61">
        <v>0</v>
      </c>
      <c r="BO27" s="61">
        <v>1030</v>
      </c>
      <c r="BP27" s="61">
        <v>1983</v>
      </c>
      <c r="BQ27" s="61">
        <v>17500</v>
      </c>
      <c r="BR27" s="61">
        <v>11848</v>
      </c>
      <c r="BS27" s="59">
        <v>79.099999999999994</v>
      </c>
      <c r="BT27" s="60">
        <v>420.1</v>
      </c>
      <c r="BU27" s="60">
        <v>477.3</v>
      </c>
      <c r="BV27" s="59" t="s">
        <v>296</v>
      </c>
      <c r="BW27" s="59">
        <v>1</v>
      </c>
      <c r="BX27" s="61">
        <v>466</v>
      </c>
      <c r="BY27" s="61">
        <v>1321</v>
      </c>
      <c r="BZ27" s="61">
        <v>485</v>
      </c>
      <c r="CA27" s="61">
        <v>0</v>
      </c>
      <c r="CB27" s="61">
        <v>0</v>
      </c>
      <c r="CC27" s="61">
        <v>9</v>
      </c>
      <c r="CD27" s="61">
        <v>61</v>
      </c>
      <c r="CE27" s="61">
        <v>11</v>
      </c>
      <c r="CF27" s="61">
        <v>0</v>
      </c>
      <c r="CG27" s="61">
        <v>0</v>
      </c>
      <c r="CH27" s="61">
        <v>0</v>
      </c>
      <c r="CI27" s="61">
        <v>0</v>
      </c>
      <c r="CJ27" s="61" t="s">
        <v>165</v>
      </c>
      <c r="CK27" s="61" t="s">
        <v>165</v>
      </c>
      <c r="CL27" s="59" t="s">
        <v>145</v>
      </c>
      <c r="CM27" s="59" t="s">
        <v>145</v>
      </c>
      <c r="CN27" s="59" t="s">
        <v>145</v>
      </c>
      <c r="CO27" s="59" t="s">
        <v>457</v>
      </c>
      <c r="CP27" s="60">
        <v>139.5</v>
      </c>
      <c r="CQ27" s="60">
        <v>139.5</v>
      </c>
      <c r="CR27" s="60">
        <v>0</v>
      </c>
      <c r="CS27" s="60">
        <v>0</v>
      </c>
      <c r="CT27" s="60">
        <v>0</v>
      </c>
      <c r="CU27" s="60">
        <v>0</v>
      </c>
      <c r="CV27" s="60">
        <v>0</v>
      </c>
      <c r="CW27" s="60">
        <v>0</v>
      </c>
      <c r="CX27" s="59">
        <v>0</v>
      </c>
      <c r="CY27" s="60">
        <v>0</v>
      </c>
      <c r="CZ27" s="60">
        <v>0</v>
      </c>
      <c r="DA27" s="60">
        <v>0</v>
      </c>
      <c r="DB27" s="60">
        <v>0</v>
      </c>
      <c r="DC27" s="60">
        <v>0</v>
      </c>
      <c r="DD27" s="60">
        <v>0</v>
      </c>
      <c r="DE27" s="60">
        <v>0</v>
      </c>
      <c r="DF27" s="60">
        <v>0</v>
      </c>
      <c r="DG27" s="60">
        <v>0</v>
      </c>
      <c r="DH27" s="60">
        <v>0</v>
      </c>
      <c r="DI27" s="60">
        <v>0</v>
      </c>
      <c r="DJ27" s="60">
        <v>0</v>
      </c>
      <c r="DK27" s="60">
        <v>0</v>
      </c>
      <c r="DL27" s="60">
        <v>0</v>
      </c>
      <c r="DM27" s="59" t="s">
        <v>145</v>
      </c>
      <c r="DN27" s="60">
        <v>0</v>
      </c>
      <c r="DO27" s="59" t="s">
        <v>145</v>
      </c>
      <c r="DP27" s="64">
        <v>20.233312999999999</v>
      </c>
      <c r="DQ27" s="64">
        <v>53.591521999999998</v>
      </c>
      <c r="DR27" s="59" t="s">
        <v>225</v>
      </c>
      <c r="DS27" s="59" t="s">
        <v>145</v>
      </c>
      <c r="DT27" s="59" t="s">
        <v>145</v>
      </c>
      <c r="DU27" s="59" t="s">
        <v>145</v>
      </c>
      <c r="DV27" s="59" t="s">
        <v>145</v>
      </c>
      <c r="DW27" s="23" t="s">
        <v>967</v>
      </c>
    </row>
    <row r="28" spans="1:127" ht="99" customHeight="1">
      <c r="A28" s="180">
        <v>23</v>
      </c>
      <c r="B28" s="1" t="s">
        <v>458</v>
      </c>
      <c r="C28" s="27" t="s">
        <v>144</v>
      </c>
      <c r="D28" s="1" t="s">
        <v>145</v>
      </c>
      <c r="E28" s="180">
        <v>1</v>
      </c>
      <c r="F28" s="180" t="s">
        <v>146</v>
      </c>
      <c r="G28" s="1" t="s">
        <v>459</v>
      </c>
      <c r="H28" s="1" t="s">
        <v>460</v>
      </c>
      <c r="I28" s="180" t="s">
        <v>855</v>
      </c>
      <c r="J28" s="16" t="s">
        <v>149</v>
      </c>
      <c r="K28" s="16" t="s">
        <v>150</v>
      </c>
      <c r="L28" s="16" t="s">
        <v>151</v>
      </c>
      <c r="M28" s="1" t="s">
        <v>461</v>
      </c>
      <c r="N28" s="16" t="s">
        <v>286</v>
      </c>
      <c r="O28" s="1" t="s">
        <v>462</v>
      </c>
      <c r="P28" s="17">
        <v>26533</v>
      </c>
      <c r="Q28" s="17">
        <v>1</v>
      </c>
      <c r="R28" s="17">
        <v>1</v>
      </c>
      <c r="S28" s="180" t="s">
        <v>463</v>
      </c>
      <c r="T28" s="17">
        <v>18750</v>
      </c>
      <c r="U28" s="17">
        <v>1</v>
      </c>
      <c r="V28" s="17">
        <v>13719</v>
      </c>
      <c r="W28" s="17">
        <v>13002</v>
      </c>
      <c r="X28" s="17">
        <v>256</v>
      </c>
      <c r="Y28" s="17">
        <v>9</v>
      </c>
      <c r="Z28" s="17">
        <v>2</v>
      </c>
      <c r="AA28" s="1" t="s">
        <v>464</v>
      </c>
      <c r="AB28" s="27">
        <v>89.2</v>
      </c>
      <c r="AC28" s="27">
        <v>48.9</v>
      </c>
      <c r="AD28" s="27">
        <v>0</v>
      </c>
      <c r="AE28" s="27">
        <v>0</v>
      </c>
      <c r="AF28" s="27">
        <v>89.2</v>
      </c>
      <c r="AG28" s="27">
        <v>48.9</v>
      </c>
      <c r="AH28" s="27">
        <v>26.2</v>
      </c>
      <c r="AI28" s="27">
        <v>0.2</v>
      </c>
      <c r="AJ28" s="27">
        <v>0.2</v>
      </c>
      <c r="AK28" s="27">
        <v>0</v>
      </c>
      <c r="AL28" s="17">
        <v>6</v>
      </c>
      <c r="AM28" s="27">
        <v>911.3</v>
      </c>
      <c r="AN28" s="27">
        <v>888.4</v>
      </c>
      <c r="AO28" s="27">
        <v>2.8</v>
      </c>
      <c r="AP28" s="27">
        <v>1.8</v>
      </c>
      <c r="AQ28" s="27">
        <v>18.3</v>
      </c>
      <c r="AR28" s="1">
        <v>2.35</v>
      </c>
      <c r="AS28" s="1">
        <v>3.16</v>
      </c>
      <c r="AT28" s="17">
        <v>13002</v>
      </c>
      <c r="AU28" s="17">
        <v>385</v>
      </c>
      <c r="AV28" s="17">
        <v>2999</v>
      </c>
      <c r="AW28" s="27">
        <v>87.4</v>
      </c>
      <c r="AX28" s="27">
        <v>88.9</v>
      </c>
      <c r="AY28" s="1" t="s">
        <v>465</v>
      </c>
      <c r="AZ28" s="1" t="s">
        <v>460</v>
      </c>
      <c r="BA28" s="180">
        <v>1</v>
      </c>
      <c r="BB28" s="1" t="s">
        <v>466</v>
      </c>
      <c r="BC28" s="1" t="s">
        <v>259</v>
      </c>
      <c r="BD28" s="38">
        <v>21.74576343</v>
      </c>
      <c r="BE28" s="38">
        <v>54.223501839999997</v>
      </c>
      <c r="BF28" s="38">
        <v>21.74244444</v>
      </c>
      <c r="BG28" s="38">
        <v>54.225055560000001</v>
      </c>
      <c r="BH28" s="180" t="s">
        <v>160</v>
      </c>
      <c r="BI28" s="180" t="s">
        <v>145</v>
      </c>
      <c r="BJ28" s="1" t="s">
        <v>145</v>
      </c>
      <c r="BK28" s="1" t="s">
        <v>467</v>
      </c>
      <c r="BL28" s="17">
        <v>3636</v>
      </c>
      <c r="BM28" s="17">
        <v>4000</v>
      </c>
      <c r="BN28" s="17">
        <v>10000</v>
      </c>
      <c r="BO28" s="17">
        <v>2259</v>
      </c>
      <c r="BP28" s="17">
        <v>7689</v>
      </c>
      <c r="BQ28" s="17">
        <v>22500</v>
      </c>
      <c r="BR28" s="17">
        <v>17467</v>
      </c>
      <c r="BS28" s="1">
        <v>93.1</v>
      </c>
      <c r="BT28" s="27">
        <v>896.4</v>
      </c>
      <c r="BU28" s="27">
        <v>896.4</v>
      </c>
      <c r="BV28" s="180" t="s">
        <v>206</v>
      </c>
      <c r="BW28" s="180">
        <v>1</v>
      </c>
      <c r="BX28" s="17">
        <v>255</v>
      </c>
      <c r="BY28" s="17">
        <v>598</v>
      </c>
      <c r="BZ28" s="17">
        <v>329</v>
      </c>
      <c r="CA28" s="27">
        <v>61.7</v>
      </c>
      <c r="CB28" s="27">
        <v>8.1</v>
      </c>
      <c r="CC28" s="17">
        <v>8</v>
      </c>
      <c r="CD28" s="17">
        <v>43</v>
      </c>
      <c r="CE28" s="27">
        <v>5.3</v>
      </c>
      <c r="CF28" s="27">
        <v>14</v>
      </c>
      <c r="CG28" s="26">
        <v>0.45</v>
      </c>
      <c r="CH28" s="27">
        <v>77.3</v>
      </c>
      <c r="CI28" s="27">
        <v>94.4</v>
      </c>
      <c r="CJ28" s="17" t="s">
        <v>165</v>
      </c>
      <c r="CK28" s="17" t="s">
        <v>297</v>
      </c>
      <c r="CL28" s="1">
        <v>2015</v>
      </c>
      <c r="CM28" s="1">
        <v>2015</v>
      </c>
      <c r="CN28" s="1" t="s">
        <v>145</v>
      </c>
      <c r="CO28" s="16" t="s">
        <v>468</v>
      </c>
      <c r="CP28" s="27">
        <v>316.7</v>
      </c>
      <c r="CQ28" s="27">
        <v>0</v>
      </c>
      <c r="CR28" s="27">
        <v>0</v>
      </c>
      <c r="CS28" s="27">
        <v>0</v>
      </c>
      <c r="CT28" s="27">
        <v>0</v>
      </c>
      <c r="CU28" s="27">
        <v>0</v>
      </c>
      <c r="CV28" s="27">
        <v>0</v>
      </c>
      <c r="CW28" s="27">
        <v>316.7</v>
      </c>
      <c r="CX28" s="16" t="s">
        <v>968</v>
      </c>
      <c r="CY28" s="27">
        <v>37.200000000000003</v>
      </c>
      <c r="CZ28" s="27">
        <v>0</v>
      </c>
      <c r="DA28" s="27">
        <v>37.200000000000003</v>
      </c>
      <c r="DB28" s="27">
        <v>0</v>
      </c>
      <c r="DC28" s="27">
        <v>11.7</v>
      </c>
      <c r="DD28" s="27">
        <v>0</v>
      </c>
      <c r="DE28" s="27">
        <v>11.7</v>
      </c>
      <c r="DF28" s="27">
        <v>0</v>
      </c>
      <c r="DG28" s="27">
        <v>0</v>
      </c>
      <c r="DH28" s="27">
        <v>48.9</v>
      </c>
      <c r="DI28" s="27">
        <v>11.7</v>
      </c>
      <c r="DJ28" s="27">
        <v>0</v>
      </c>
      <c r="DK28" s="27">
        <v>0</v>
      </c>
      <c r="DL28" s="27">
        <v>0</v>
      </c>
      <c r="DM28" s="1" t="s">
        <v>145</v>
      </c>
      <c r="DN28" s="27">
        <v>37.200000000000003</v>
      </c>
      <c r="DO28" s="1" t="s">
        <v>469</v>
      </c>
      <c r="DP28" s="38">
        <v>21.743321900000002</v>
      </c>
      <c r="DQ28" s="38">
        <v>54.208873400000002</v>
      </c>
      <c r="DR28" s="1" t="s">
        <v>470</v>
      </c>
      <c r="DS28" s="1" t="s">
        <v>985</v>
      </c>
      <c r="DT28" s="1" t="s">
        <v>471</v>
      </c>
      <c r="DU28" s="1" t="s">
        <v>472</v>
      </c>
      <c r="DV28" s="1" t="s">
        <v>473</v>
      </c>
      <c r="DW28" s="1" t="s">
        <v>969</v>
      </c>
    </row>
    <row r="29" spans="1:127" ht="150" customHeight="1">
      <c r="A29" s="180">
        <v>24</v>
      </c>
      <c r="B29" s="1" t="s">
        <v>474</v>
      </c>
      <c r="C29" s="27" t="s">
        <v>144</v>
      </c>
      <c r="D29" s="1" t="s">
        <v>145</v>
      </c>
      <c r="E29" s="180">
        <v>1</v>
      </c>
      <c r="F29" s="180" t="s">
        <v>146</v>
      </c>
      <c r="G29" s="1" t="s">
        <v>475</v>
      </c>
      <c r="H29" s="1" t="s">
        <v>476</v>
      </c>
      <c r="I29" s="1" t="s">
        <v>1000</v>
      </c>
      <c r="J29" s="16" t="s">
        <v>149</v>
      </c>
      <c r="K29" s="16" t="s">
        <v>150</v>
      </c>
      <c r="L29" s="16" t="s">
        <v>151</v>
      </c>
      <c r="M29" s="1" t="s">
        <v>476</v>
      </c>
      <c r="N29" s="16" t="s">
        <v>286</v>
      </c>
      <c r="O29" s="1" t="s">
        <v>476</v>
      </c>
      <c r="P29" s="17">
        <v>12314</v>
      </c>
      <c r="Q29" s="17">
        <v>1</v>
      </c>
      <c r="R29" s="17">
        <v>2</v>
      </c>
      <c r="S29" s="1" t="s">
        <v>477</v>
      </c>
      <c r="T29" s="17">
        <v>12314</v>
      </c>
      <c r="U29" s="17">
        <v>2</v>
      </c>
      <c r="V29" s="17">
        <v>16665</v>
      </c>
      <c r="W29" s="17">
        <v>15948</v>
      </c>
      <c r="X29" s="17">
        <v>258</v>
      </c>
      <c r="Y29" s="17">
        <v>112</v>
      </c>
      <c r="Z29" s="17">
        <v>32</v>
      </c>
      <c r="AA29" s="180" t="s">
        <v>478</v>
      </c>
      <c r="AB29" s="27">
        <v>91.4</v>
      </c>
      <c r="AC29" s="27">
        <v>53.3</v>
      </c>
      <c r="AD29" s="27">
        <v>11</v>
      </c>
      <c r="AE29" s="27">
        <v>11</v>
      </c>
      <c r="AF29" s="27">
        <v>102.4</v>
      </c>
      <c r="AG29" s="27">
        <v>64.3</v>
      </c>
      <c r="AH29" s="27">
        <v>7.3</v>
      </c>
      <c r="AI29" s="27">
        <v>0.30000000000000004</v>
      </c>
      <c r="AJ29" s="27">
        <v>0</v>
      </c>
      <c r="AK29" s="27">
        <v>0.2</v>
      </c>
      <c r="AL29" s="17">
        <v>102</v>
      </c>
      <c r="AM29" s="27">
        <v>726.7</v>
      </c>
      <c r="AN29" s="27">
        <v>717.6</v>
      </c>
      <c r="AO29" s="27">
        <v>2.2999999999999998</v>
      </c>
      <c r="AP29" s="27">
        <v>1.9</v>
      </c>
      <c r="AQ29" s="27">
        <v>4.9000000000000004</v>
      </c>
      <c r="AR29" s="1">
        <v>5.5</v>
      </c>
      <c r="AS29" s="180">
        <v>5.5</v>
      </c>
      <c r="AT29" s="17">
        <v>10879</v>
      </c>
      <c r="AU29" s="17">
        <v>127</v>
      </c>
      <c r="AV29" s="17">
        <v>580</v>
      </c>
      <c r="AW29" s="27">
        <v>94</v>
      </c>
      <c r="AX29" s="27">
        <v>95</v>
      </c>
      <c r="AY29" s="1" t="s">
        <v>479</v>
      </c>
      <c r="AZ29" s="1" t="s">
        <v>476</v>
      </c>
      <c r="BA29" s="180">
        <v>1</v>
      </c>
      <c r="BB29" s="1" t="s">
        <v>480</v>
      </c>
      <c r="BC29" s="67">
        <v>45136</v>
      </c>
      <c r="BD29" s="38">
        <v>22.268888889999999</v>
      </c>
      <c r="BE29" s="38">
        <v>54.482222219999997</v>
      </c>
      <c r="BF29" s="38">
        <v>22.266388890000002</v>
      </c>
      <c r="BG29" s="38">
        <v>54.310833330000001</v>
      </c>
      <c r="BH29" s="1" t="s">
        <v>353</v>
      </c>
      <c r="BI29" s="1" t="s">
        <v>481</v>
      </c>
      <c r="BJ29" s="1" t="s">
        <v>145</v>
      </c>
      <c r="BK29" s="1" t="s">
        <v>482</v>
      </c>
      <c r="BL29" s="17">
        <v>1972</v>
      </c>
      <c r="BM29" s="17">
        <v>2700</v>
      </c>
      <c r="BN29" s="17">
        <v>0</v>
      </c>
      <c r="BO29" s="17">
        <v>2114</v>
      </c>
      <c r="BP29" s="17">
        <v>6000</v>
      </c>
      <c r="BQ29" s="17">
        <v>15000</v>
      </c>
      <c r="BR29" s="17">
        <v>11586</v>
      </c>
      <c r="BS29" s="1">
        <v>94</v>
      </c>
      <c r="BT29" s="27">
        <v>719.9</v>
      </c>
      <c r="BU29" s="27">
        <v>719.9</v>
      </c>
      <c r="BV29" s="180" t="s">
        <v>206</v>
      </c>
      <c r="BW29" s="180">
        <v>1</v>
      </c>
      <c r="BX29" s="17">
        <v>353</v>
      </c>
      <c r="BY29" s="17">
        <v>910</v>
      </c>
      <c r="BZ29" s="17">
        <v>422</v>
      </c>
      <c r="CA29" s="17">
        <v>148</v>
      </c>
      <c r="CB29" s="17">
        <v>38</v>
      </c>
      <c r="CC29" s="17">
        <v>6</v>
      </c>
      <c r="CD29" s="17">
        <v>48</v>
      </c>
      <c r="CE29" s="17">
        <v>5</v>
      </c>
      <c r="CF29" s="17">
        <v>33</v>
      </c>
      <c r="CG29" s="17">
        <v>2</v>
      </c>
      <c r="CH29" s="17">
        <v>78</v>
      </c>
      <c r="CI29" s="17">
        <v>95</v>
      </c>
      <c r="CJ29" s="17" t="s">
        <v>165</v>
      </c>
      <c r="CK29" s="17" t="s">
        <v>165</v>
      </c>
      <c r="CL29" s="1" t="s">
        <v>165</v>
      </c>
      <c r="CM29" s="1" t="s">
        <v>165</v>
      </c>
      <c r="CN29" s="1" t="s">
        <v>145</v>
      </c>
      <c r="CO29" s="1" t="s">
        <v>483</v>
      </c>
      <c r="CP29" s="27">
        <v>446.3</v>
      </c>
      <c r="CQ29" s="27">
        <v>312.10000000000002</v>
      </c>
      <c r="CR29" s="27">
        <v>0</v>
      </c>
      <c r="CS29" s="27">
        <v>0</v>
      </c>
      <c r="CT29" s="27">
        <v>0</v>
      </c>
      <c r="CU29" s="27">
        <v>134.19999999999999</v>
      </c>
      <c r="CV29" s="27">
        <v>0</v>
      </c>
      <c r="CW29" s="27">
        <v>0</v>
      </c>
      <c r="CX29" s="1">
        <v>0</v>
      </c>
      <c r="CY29" s="27">
        <v>110</v>
      </c>
      <c r="CZ29" s="27">
        <v>0</v>
      </c>
      <c r="DA29" s="27">
        <v>0</v>
      </c>
      <c r="DB29" s="27">
        <v>110</v>
      </c>
      <c r="DC29" s="27">
        <v>0</v>
      </c>
      <c r="DD29" s="27">
        <v>0</v>
      </c>
      <c r="DE29" s="27">
        <v>0</v>
      </c>
      <c r="DF29" s="27">
        <v>0</v>
      </c>
      <c r="DG29" s="27">
        <v>0</v>
      </c>
      <c r="DH29" s="27">
        <v>110</v>
      </c>
      <c r="DI29" s="27">
        <v>110</v>
      </c>
      <c r="DJ29" s="27">
        <v>0</v>
      </c>
      <c r="DK29" s="27">
        <v>0</v>
      </c>
      <c r="DL29" s="27">
        <v>0</v>
      </c>
      <c r="DM29" s="1" t="s">
        <v>145</v>
      </c>
      <c r="DN29" s="27">
        <v>0</v>
      </c>
      <c r="DO29" s="1" t="s">
        <v>145</v>
      </c>
      <c r="DP29" s="38">
        <v>22.30114098</v>
      </c>
      <c r="DQ29" s="38">
        <v>54.308726470000003</v>
      </c>
      <c r="DR29" s="1" t="s">
        <v>165</v>
      </c>
      <c r="DS29" s="1" t="s">
        <v>145</v>
      </c>
      <c r="DT29" s="1" t="s">
        <v>145</v>
      </c>
      <c r="DU29" s="1" t="s">
        <v>145</v>
      </c>
      <c r="DV29" s="1" t="s">
        <v>145</v>
      </c>
      <c r="DW29" s="1" t="s">
        <v>484</v>
      </c>
    </row>
    <row r="30" spans="1:127" ht="108" customHeight="1">
      <c r="A30" s="180">
        <v>25</v>
      </c>
      <c r="B30" s="1" t="s">
        <v>485</v>
      </c>
      <c r="C30" s="27" t="s">
        <v>144</v>
      </c>
      <c r="D30" s="180" t="s">
        <v>145</v>
      </c>
      <c r="E30" s="180">
        <v>1</v>
      </c>
      <c r="F30" s="180" t="s">
        <v>146</v>
      </c>
      <c r="G30" s="68" t="s">
        <v>486</v>
      </c>
      <c r="H30" s="1" t="s">
        <v>487</v>
      </c>
      <c r="I30" s="1" t="s">
        <v>997</v>
      </c>
      <c r="J30" s="16" t="s">
        <v>149</v>
      </c>
      <c r="K30" s="16" t="s">
        <v>194</v>
      </c>
      <c r="L30" s="16" t="s">
        <v>175</v>
      </c>
      <c r="M30" s="1" t="s">
        <v>487</v>
      </c>
      <c r="N30" s="16" t="s">
        <v>195</v>
      </c>
      <c r="O30" s="1" t="s">
        <v>487</v>
      </c>
      <c r="P30" s="69">
        <v>6198</v>
      </c>
      <c r="Q30" s="69">
        <v>1</v>
      </c>
      <c r="R30" s="17">
        <v>3</v>
      </c>
      <c r="S30" s="68" t="s">
        <v>488</v>
      </c>
      <c r="T30" s="69">
        <v>10660</v>
      </c>
      <c r="U30" s="17">
        <v>2</v>
      </c>
      <c r="V30" s="17">
        <v>3720</v>
      </c>
      <c r="W30" s="17">
        <v>2763</v>
      </c>
      <c r="X30" s="17">
        <v>957</v>
      </c>
      <c r="Y30" s="17">
        <v>0</v>
      </c>
      <c r="Z30" s="17">
        <v>0</v>
      </c>
      <c r="AA30" s="1" t="s">
        <v>198</v>
      </c>
      <c r="AB30" s="56">
        <v>37.729999999999997</v>
      </c>
      <c r="AC30" s="56">
        <v>17.93</v>
      </c>
      <c r="AD30" s="27">
        <v>0</v>
      </c>
      <c r="AE30" s="27">
        <v>0</v>
      </c>
      <c r="AF30" s="56">
        <v>37.700000000000003</v>
      </c>
      <c r="AG30" s="56">
        <v>17.899999999999999</v>
      </c>
      <c r="AH30" s="27">
        <v>0</v>
      </c>
      <c r="AI30" s="26">
        <v>11.93</v>
      </c>
      <c r="AJ30" s="26">
        <v>4.33</v>
      </c>
      <c r="AK30" s="27">
        <v>0</v>
      </c>
      <c r="AL30" s="52">
        <v>0</v>
      </c>
      <c r="AM30" s="27">
        <v>313</v>
      </c>
      <c r="AN30" s="27">
        <v>299</v>
      </c>
      <c r="AO30" s="27">
        <v>14</v>
      </c>
      <c r="AP30" s="27">
        <v>0</v>
      </c>
      <c r="AQ30" s="27">
        <v>0</v>
      </c>
      <c r="AR30" s="27">
        <v>4.4800000000000004</v>
      </c>
      <c r="AS30" s="53">
        <v>4.5</v>
      </c>
      <c r="AT30" s="17">
        <v>2763</v>
      </c>
      <c r="AU30" s="17">
        <v>3406</v>
      </c>
      <c r="AV30" s="17">
        <v>14</v>
      </c>
      <c r="AW30" s="27">
        <v>58</v>
      </c>
      <c r="AX30" s="27">
        <v>95</v>
      </c>
      <c r="AY30" s="70" t="s">
        <v>489</v>
      </c>
      <c r="AZ30" s="70" t="s">
        <v>490</v>
      </c>
      <c r="BA30" s="180">
        <v>1</v>
      </c>
      <c r="BB30" s="70" t="s">
        <v>491</v>
      </c>
      <c r="BC30" s="1" t="s">
        <v>492</v>
      </c>
      <c r="BD30" s="38">
        <v>19.550490100000001</v>
      </c>
      <c r="BE30" s="38">
        <v>53.858540560000002</v>
      </c>
      <c r="BF30" s="38">
        <v>19.548444440000001</v>
      </c>
      <c r="BG30" s="38">
        <v>53.860916670000002</v>
      </c>
      <c r="BH30" s="70" t="s">
        <v>1009</v>
      </c>
      <c r="BI30" s="1" t="s">
        <v>145</v>
      </c>
      <c r="BJ30" s="1" t="s">
        <v>145</v>
      </c>
      <c r="BK30" s="70" t="s">
        <v>1010</v>
      </c>
      <c r="BL30" s="69">
        <v>972</v>
      </c>
      <c r="BM30" s="69">
        <v>1944</v>
      </c>
      <c r="BN30" s="71">
        <v>0</v>
      </c>
      <c r="BO30" s="69">
        <v>872</v>
      </c>
      <c r="BP30" s="69">
        <v>1116</v>
      </c>
      <c r="BQ30" s="52">
        <v>0</v>
      </c>
      <c r="BR30" s="69">
        <v>8904</v>
      </c>
      <c r="BS30" s="1">
        <v>83.5</v>
      </c>
      <c r="BT30" s="27">
        <v>313</v>
      </c>
      <c r="BU30" s="27">
        <v>313</v>
      </c>
      <c r="BV30" s="180" t="s">
        <v>296</v>
      </c>
      <c r="BW30" s="180">
        <v>1</v>
      </c>
      <c r="BX30" s="17">
        <v>623</v>
      </c>
      <c r="BY30" s="17">
        <v>914</v>
      </c>
      <c r="BZ30" s="17">
        <v>325</v>
      </c>
      <c r="CA30" s="17">
        <v>89</v>
      </c>
      <c r="CB30" s="17">
        <v>7</v>
      </c>
      <c r="CC30" s="17">
        <v>4</v>
      </c>
      <c r="CD30" s="17">
        <v>43</v>
      </c>
      <c r="CE30" s="17">
        <v>4</v>
      </c>
      <c r="CF30" s="17">
        <v>21</v>
      </c>
      <c r="CG30" s="26">
        <v>0.28000000000000003</v>
      </c>
      <c r="CH30" s="27">
        <v>76.400000000000006</v>
      </c>
      <c r="CI30" s="17">
        <v>96</v>
      </c>
      <c r="CJ30" s="17" t="s">
        <v>165</v>
      </c>
      <c r="CK30" s="17" t="s">
        <v>165</v>
      </c>
      <c r="CL30" s="1" t="s">
        <v>145</v>
      </c>
      <c r="CM30" s="1" t="s">
        <v>145</v>
      </c>
      <c r="CN30" s="1" t="s">
        <v>145</v>
      </c>
      <c r="CO30" s="68" t="s">
        <v>493</v>
      </c>
      <c r="CP30" s="27">
        <v>105</v>
      </c>
      <c r="CQ30" s="27">
        <v>105</v>
      </c>
      <c r="CR30" s="27">
        <v>0</v>
      </c>
      <c r="CS30" s="27">
        <v>0</v>
      </c>
      <c r="CT30" s="27">
        <v>0</v>
      </c>
      <c r="CU30" s="27">
        <v>0</v>
      </c>
      <c r="CV30" s="27">
        <v>0</v>
      </c>
      <c r="CW30" s="27">
        <v>0</v>
      </c>
      <c r="CX30" s="21">
        <v>0</v>
      </c>
      <c r="CY30" s="27">
        <v>2243</v>
      </c>
      <c r="CZ30" s="27">
        <v>0</v>
      </c>
      <c r="DA30" s="27">
        <v>2243</v>
      </c>
      <c r="DB30" s="27">
        <v>0</v>
      </c>
      <c r="DC30" s="27">
        <v>0</v>
      </c>
      <c r="DD30" s="27">
        <v>0</v>
      </c>
      <c r="DE30" s="27">
        <v>0</v>
      </c>
      <c r="DF30" s="27">
        <v>0</v>
      </c>
      <c r="DG30" s="27">
        <v>0</v>
      </c>
      <c r="DH30" s="27">
        <v>2243</v>
      </c>
      <c r="DI30" s="27">
        <v>520</v>
      </c>
      <c r="DJ30" s="27">
        <v>0</v>
      </c>
      <c r="DK30" s="27">
        <v>0</v>
      </c>
      <c r="DL30" s="27">
        <v>1723</v>
      </c>
      <c r="DM30" s="1" t="s">
        <v>494</v>
      </c>
      <c r="DN30" s="27">
        <v>0</v>
      </c>
      <c r="DO30" s="1" t="s">
        <v>145</v>
      </c>
      <c r="DP30" s="38">
        <v>19.607492239999999</v>
      </c>
      <c r="DQ30" s="38">
        <v>53.845777759999997</v>
      </c>
      <c r="DR30" s="1" t="s">
        <v>165</v>
      </c>
      <c r="DS30" s="1" t="s">
        <v>145</v>
      </c>
      <c r="DT30" s="1" t="s">
        <v>145</v>
      </c>
      <c r="DU30" s="1" t="s">
        <v>145</v>
      </c>
      <c r="DV30" s="1" t="s">
        <v>145</v>
      </c>
      <c r="DW30" s="1" t="s">
        <v>986</v>
      </c>
    </row>
    <row r="31" spans="1:127" s="106" customFormat="1" ht="179.25" customHeight="1">
      <c r="A31" s="180">
        <v>26</v>
      </c>
      <c r="B31" s="35" t="s">
        <v>1014</v>
      </c>
      <c r="C31" s="94" t="s">
        <v>144</v>
      </c>
      <c r="D31" s="35" t="s">
        <v>145</v>
      </c>
      <c r="E31" s="95">
        <v>1</v>
      </c>
      <c r="F31" s="95" t="s">
        <v>146</v>
      </c>
      <c r="G31" s="35" t="s">
        <v>1015</v>
      </c>
      <c r="H31" s="35" t="s">
        <v>1016</v>
      </c>
      <c r="I31" s="35" t="s">
        <v>349</v>
      </c>
      <c r="J31" s="96" t="s">
        <v>149</v>
      </c>
      <c r="K31" s="96" t="s">
        <v>194</v>
      </c>
      <c r="L31" s="96" t="s">
        <v>175</v>
      </c>
      <c r="M31" s="35" t="s">
        <v>1016</v>
      </c>
      <c r="N31" s="16" t="s">
        <v>195</v>
      </c>
      <c r="O31" s="35" t="s">
        <v>1016</v>
      </c>
      <c r="P31" s="97">
        <v>35000</v>
      </c>
      <c r="Q31" s="97">
        <v>1</v>
      </c>
      <c r="R31" s="97">
        <v>1</v>
      </c>
      <c r="S31" s="35" t="s">
        <v>1017</v>
      </c>
      <c r="T31" s="97">
        <v>35000</v>
      </c>
      <c r="U31" s="97">
        <v>1</v>
      </c>
      <c r="V31" s="97">
        <v>11643</v>
      </c>
      <c r="W31" s="97">
        <v>10580</v>
      </c>
      <c r="X31" s="97">
        <v>1045</v>
      </c>
      <c r="Y31" s="97">
        <v>18</v>
      </c>
      <c r="Z31" s="97">
        <v>5</v>
      </c>
      <c r="AA31" s="35" t="s">
        <v>1018</v>
      </c>
      <c r="AB31" s="98">
        <v>128.30000000000001</v>
      </c>
      <c r="AC31" s="98">
        <v>71.7</v>
      </c>
      <c r="AD31" s="98">
        <v>6.6</v>
      </c>
      <c r="AE31" s="98">
        <v>6.6</v>
      </c>
      <c r="AF31" s="98">
        <v>134.9</v>
      </c>
      <c r="AG31" s="98">
        <v>78.3</v>
      </c>
      <c r="AH31" s="98">
        <v>3</v>
      </c>
      <c r="AI31" s="98">
        <v>0.7</v>
      </c>
      <c r="AJ31" s="98">
        <v>0.6</v>
      </c>
      <c r="AK31" s="98">
        <v>0</v>
      </c>
      <c r="AL31" s="97">
        <v>2200</v>
      </c>
      <c r="AM31" s="98">
        <v>633</v>
      </c>
      <c r="AN31" s="98">
        <v>619</v>
      </c>
      <c r="AO31" s="98">
        <v>14</v>
      </c>
      <c r="AP31" s="98">
        <v>0</v>
      </c>
      <c r="AQ31" s="98">
        <v>0</v>
      </c>
      <c r="AR31" s="98">
        <v>2.2000000000000002</v>
      </c>
      <c r="AS31" s="98">
        <v>2.2000000000000002</v>
      </c>
      <c r="AT31" s="97">
        <v>25000</v>
      </c>
      <c r="AU31" s="97">
        <v>0</v>
      </c>
      <c r="AV31" s="97">
        <v>0</v>
      </c>
      <c r="AW31" s="98">
        <v>71.400000000000006</v>
      </c>
      <c r="AX31" s="98">
        <v>95</v>
      </c>
      <c r="AY31" s="35" t="s">
        <v>1019</v>
      </c>
      <c r="AZ31" s="35" t="s">
        <v>1020</v>
      </c>
      <c r="BA31" s="95">
        <v>1</v>
      </c>
      <c r="BB31" s="35" t="s">
        <v>1021</v>
      </c>
      <c r="BC31" s="35" t="s">
        <v>1022</v>
      </c>
      <c r="BD31" s="99">
        <v>20.289722220000002</v>
      </c>
      <c r="BE31" s="99">
        <v>53.603333329999998</v>
      </c>
      <c r="BF31" s="99">
        <v>20.289722220000002</v>
      </c>
      <c r="BG31" s="99">
        <v>53.603333329999998</v>
      </c>
      <c r="BH31" s="35" t="s">
        <v>626</v>
      </c>
      <c r="BI31" s="35" t="s">
        <v>1023</v>
      </c>
      <c r="BJ31" s="35" t="s">
        <v>1024</v>
      </c>
      <c r="BK31" s="35" t="s">
        <v>1025</v>
      </c>
      <c r="BL31" s="97">
        <v>4200</v>
      </c>
      <c r="BM31" s="97">
        <v>5040</v>
      </c>
      <c r="BN31" s="97">
        <v>0</v>
      </c>
      <c r="BO31" s="97">
        <v>1265</v>
      </c>
      <c r="BP31" s="97">
        <v>2943</v>
      </c>
      <c r="BQ31" s="97">
        <v>37450</v>
      </c>
      <c r="BR31" s="97">
        <v>11513</v>
      </c>
      <c r="BS31" s="103">
        <v>32.9</v>
      </c>
      <c r="BT31" s="98">
        <v>633</v>
      </c>
      <c r="BU31" s="98">
        <v>633</v>
      </c>
      <c r="BV31" s="100" t="s">
        <v>206</v>
      </c>
      <c r="BW31" s="100">
        <v>1</v>
      </c>
      <c r="BX31" s="98">
        <v>407.3</v>
      </c>
      <c r="BY31" s="97">
        <v>930</v>
      </c>
      <c r="BZ31" s="98">
        <v>300.39999999999998</v>
      </c>
      <c r="CA31" s="98">
        <v>76.2</v>
      </c>
      <c r="CB31" s="98">
        <v>7.6</v>
      </c>
      <c r="CC31" s="98">
        <v>2.8</v>
      </c>
      <c r="CD31" s="98">
        <v>28.6</v>
      </c>
      <c r="CE31" s="98">
        <v>6.6</v>
      </c>
      <c r="CF31" s="98">
        <v>10.4</v>
      </c>
      <c r="CG31" s="101">
        <v>0.41</v>
      </c>
      <c r="CH31" s="98">
        <v>86.3</v>
      </c>
      <c r="CI31" s="98">
        <v>94.6</v>
      </c>
      <c r="CJ31" s="97" t="s">
        <v>165</v>
      </c>
      <c r="CK31" s="97" t="s">
        <v>165</v>
      </c>
      <c r="CL31" s="35" t="s">
        <v>145</v>
      </c>
      <c r="CM31" s="35" t="s">
        <v>145</v>
      </c>
      <c r="CN31" s="35" t="s">
        <v>145</v>
      </c>
      <c r="CO31" s="35" t="s">
        <v>1026</v>
      </c>
      <c r="CP31" s="102">
        <v>151</v>
      </c>
      <c r="CQ31" s="102">
        <v>146</v>
      </c>
      <c r="CR31" s="102">
        <v>0</v>
      </c>
      <c r="CS31" s="102">
        <v>0</v>
      </c>
      <c r="CT31" s="102">
        <v>0</v>
      </c>
      <c r="CU31" s="102">
        <v>5</v>
      </c>
      <c r="CV31" s="102">
        <v>0</v>
      </c>
      <c r="CW31" s="102">
        <v>0</v>
      </c>
      <c r="CX31" s="35">
        <v>0</v>
      </c>
      <c r="CY31" s="102">
        <v>425</v>
      </c>
      <c r="CZ31" s="102">
        <v>0</v>
      </c>
      <c r="DA31" s="102">
        <v>425</v>
      </c>
      <c r="DB31" s="102">
        <v>0</v>
      </c>
      <c r="DC31" s="102">
        <v>0</v>
      </c>
      <c r="DD31" s="102">
        <v>0</v>
      </c>
      <c r="DE31" s="102">
        <v>0</v>
      </c>
      <c r="DF31" s="102">
        <v>0</v>
      </c>
      <c r="DG31" s="102">
        <v>0</v>
      </c>
      <c r="DH31" s="102">
        <v>425</v>
      </c>
      <c r="DI31" s="102">
        <v>296</v>
      </c>
      <c r="DJ31" s="98">
        <v>0</v>
      </c>
      <c r="DK31" s="98">
        <v>0</v>
      </c>
      <c r="DL31" s="102">
        <v>129</v>
      </c>
      <c r="DM31" s="35" t="s">
        <v>190</v>
      </c>
      <c r="DN31" s="102">
        <v>0</v>
      </c>
      <c r="DO31" s="35" t="s">
        <v>145</v>
      </c>
      <c r="DP31" s="99">
        <v>20.281956000000001</v>
      </c>
      <c r="DQ31" s="99">
        <v>53.582234999999997</v>
      </c>
      <c r="DR31" s="35" t="s">
        <v>1027</v>
      </c>
      <c r="DS31" s="35" t="s">
        <v>1028</v>
      </c>
      <c r="DT31" s="104">
        <v>1</v>
      </c>
      <c r="DU31" s="104">
        <v>1</v>
      </c>
      <c r="DV31" s="104">
        <v>1</v>
      </c>
      <c r="DW31" s="105" t="s">
        <v>1029</v>
      </c>
    </row>
    <row r="32" spans="1:127" s="92" customFormat="1" ht="246" customHeight="1">
      <c r="A32" s="180">
        <v>27</v>
      </c>
      <c r="B32" s="180" t="s">
        <v>495</v>
      </c>
      <c r="C32" s="27" t="s">
        <v>144</v>
      </c>
      <c r="D32" s="180" t="s">
        <v>145</v>
      </c>
      <c r="E32" s="180">
        <v>1</v>
      </c>
      <c r="F32" s="180" t="s">
        <v>146</v>
      </c>
      <c r="G32" s="180" t="s">
        <v>496</v>
      </c>
      <c r="H32" s="180" t="s">
        <v>497</v>
      </c>
      <c r="I32" s="180" t="s">
        <v>997</v>
      </c>
      <c r="J32" s="16" t="s">
        <v>149</v>
      </c>
      <c r="K32" s="16" t="s">
        <v>194</v>
      </c>
      <c r="L32" s="16" t="s">
        <v>175</v>
      </c>
      <c r="M32" s="180" t="s">
        <v>497</v>
      </c>
      <c r="N32" s="115" t="s">
        <v>286</v>
      </c>
      <c r="O32" s="180" t="s">
        <v>497</v>
      </c>
      <c r="P32" s="17">
        <v>7800</v>
      </c>
      <c r="Q32" s="17">
        <v>1</v>
      </c>
      <c r="R32" s="17">
        <v>3</v>
      </c>
      <c r="S32" s="180" t="s">
        <v>498</v>
      </c>
      <c r="T32" s="17">
        <v>7800</v>
      </c>
      <c r="U32" s="17">
        <v>3</v>
      </c>
      <c r="V32" s="17">
        <v>13204</v>
      </c>
      <c r="W32" s="17">
        <v>10194</v>
      </c>
      <c r="X32" s="17">
        <v>2878</v>
      </c>
      <c r="Y32" s="17">
        <v>132</v>
      </c>
      <c r="Z32" s="17">
        <v>32</v>
      </c>
      <c r="AA32" s="24" t="s">
        <v>499</v>
      </c>
      <c r="AB32" s="27">
        <v>81.099999999999994</v>
      </c>
      <c r="AC32" s="27">
        <v>34.700000000000003</v>
      </c>
      <c r="AD32" s="27">
        <v>4.9000000000000004</v>
      </c>
      <c r="AE32" s="27">
        <v>4.9000000000000004</v>
      </c>
      <c r="AF32" s="27">
        <v>86</v>
      </c>
      <c r="AG32" s="27">
        <v>39.6</v>
      </c>
      <c r="AH32" s="27">
        <v>3.8</v>
      </c>
      <c r="AI32" s="27">
        <v>3.8</v>
      </c>
      <c r="AJ32" s="27">
        <v>1</v>
      </c>
      <c r="AK32" s="27">
        <v>0</v>
      </c>
      <c r="AL32" s="17">
        <v>133</v>
      </c>
      <c r="AM32" s="27">
        <v>376</v>
      </c>
      <c r="AN32" s="27">
        <v>305</v>
      </c>
      <c r="AO32" s="27">
        <v>1.5</v>
      </c>
      <c r="AP32" s="27">
        <v>2</v>
      </c>
      <c r="AQ32" s="27">
        <f>AM32-AN32-AO32-AP32</f>
        <v>67.5</v>
      </c>
      <c r="AR32" s="180">
        <v>5.34</v>
      </c>
      <c r="AS32" s="180">
        <v>5.34</v>
      </c>
      <c r="AT32" s="17">
        <v>10194</v>
      </c>
      <c r="AU32" s="17">
        <v>1530</v>
      </c>
      <c r="AV32" s="17">
        <v>0</v>
      </c>
      <c r="AW32" s="27">
        <v>79.599999999999994</v>
      </c>
      <c r="AX32" s="27">
        <v>91</v>
      </c>
      <c r="AY32" s="180" t="s">
        <v>500</v>
      </c>
      <c r="AZ32" s="180" t="s">
        <v>501</v>
      </c>
      <c r="BA32" s="180">
        <v>1</v>
      </c>
      <c r="BB32" s="180" t="s">
        <v>502</v>
      </c>
      <c r="BC32" s="180" t="s">
        <v>503</v>
      </c>
      <c r="BD32" s="38">
        <v>19.355348500000002</v>
      </c>
      <c r="BE32" s="72">
        <v>53.71671199</v>
      </c>
      <c r="BF32" s="72">
        <v>19.361898450000002</v>
      </c>
      <c r="BG32" s="72">
        <v>53.715497710000001</v>
      </c>
      <c r="BH32" s="180" t="s">
        <v>175</v>
      </c>
      <c r="BI32" s="180" t="s">
        <v>504</v>
      </c>
      <c r="BJ32" s="180" t="s">
        <v>505</v>
      </c>
      <c r="BK32" s="180" t="s">
        <v>506</v>
      </c>
      <c r="BL32" s="17">
        <v>988</v>
      </c>
      <c r="BM32" s="17">
        <v>1200</v>
      </c>
      <c r="BN32" s="17">
        <v>0</v>
      </c>
      <c r="BO32" s="17">
        <v>1130</v>
      </c>
      <c r="BP32" s="17">
        <v>2419</v>
      </c>
      <c r="BQ32" s="17">
        <v>12000</v>
      </c>
      <c r="BR32" s="17">
        <v>10100</v>
      </c>
      <c r="BS32" s="6">
        <v>129</v>
      </c>
      <c r="BT32" s="27">
        <v>306.5</v>
      </c>
      <c r="BU32" s="27">
        <v>335</v>
      </c>
      <c r="BV32" s="180" t="s">
        <v>296</v>
      </c>
      <c r="BW32" s="180">
        <v>1</v>
      </c>
      <c r="BX32" s="180">
        <v>548</v>
      </c>
      <c r="BY32" s="180">
        <v>1029.5</v>
      </c>
      <c r="BZ32" s="180">
        <v>179.15</v>
      </c>
      <c r="CA32" s="180">
        <v>91.6</v>
      </c>
      <c r="CB32" s="180">
        <v>12.38</v>
      </c>
      <c r="CC32" s="180">
        <v>4.2</v>
      </c>
      <c r="CD32" s="180">
        <v>45.2</v>
      </c>
      <c r="CE32" s="180">
        <v>6</v>
      </c>
      <c r="CF32" s="180">
        <v>29.86</v>
      </c>
      <c r="CG32" s="180">
        <v>1.02</v>
      </c>
      <c r="CH32" s="180">
        <v>67</v>
      </c>
      <c r="CI32" s="180">
        <v>92</v>
      </c>
      <c r="CJ32" s="17" t="s">
        <v>165</v>
      </c>
      <c r="CK32" s="17" t="s">
        <v>165</v>
      </c>
      <c r="CL32" s="16" t="s">
        <v>145</v>
      </c>
      <c r="CM32" s="16" t="s">
        <v>145</v>
      </c>
      <c r="CN32" s="73" t="s">
        <v>145</v>
      </c>
      <c r="CO32" s="180" t="s">
        <v>507</v>
      </c>
      <c r="CP32" s="27">
        <v>174.5</v>
      </c>
      <c r="CQ32" s="27">
        <v>400</v>
      </c>
      <c r="CR32" s="27">
        <v>0</v>
      </c>
      <c r="CS32" s="27">
        <v>0</v>
      </c>
      <c r="CT32" s="27">
        <v>0</v>
      </c>
      <c r="CU32" s="27">
        <v>739.5</v>
      </c>
      <c r="CV32" s="27">
        <v>0</v>
      </c>
      <c r="CW32" s="27">
        <v>0</v>
      </c>
      <c r="CX32" s="180">
        <v>0</v>
      </c>
      <c r="CY32" s="27">
        <v>1445.3</v>
      </c>
      <c r="CZ32" s="27">
        <v>169.7</v>
      </c>
      <c r="DA32" s="27">
        <v>1275.5999999999999</v>
      </c>
      <c r="DB32" s="27">
        <v>0</v>
      </c>
      <c r="DC32" s="27">
        <v>0</v>
      </c>
      <c r="DD32" s="27">
        <v>0</v>
      </c>
      <c r="DE32" s="27">
        <v>0</v>
      </c>
      <c r="DF32" s="27">
        <v>0</v>
      </c>
      <c r="DG32" s="27">
        <v>0</v>
      </c>
      <c r="DH32" s="27">
        <v>1445.3</v>
      </c>
      <c r="DI32" s="27">
        <v>825</v>
      </c>
      <c r="DJ32" s="27">
        <v>0</v>
      </c>
      <c r="DK32" s="27">
        <v>49</v>
      </c>
      <c r="DL32" s="27">
        <v>571.29999999999995</v>
      </c>
      <c r="DM32" s="180" t="s">
        <v>190</v>
      </c>
      <c r="DN32" s="27">
        <v>0</v>
      </c>
      <c r="DO32" s="180" t="s">
        <v>145</v>
      </c>
      <c r="DP32" s="38">
        <v>19.336442999999999</v>
      </c>
      <c r="DQ32" s="38">
        <v>53.712080999999998</v>
      </c>
      <c r="DR32" s="24" t="s">
        <v>508</v>
      </c>
      <c r="DS32" s="180" t="s">
        <v>970</v>
      </c>
      <c r="DT32" s="25">
        <v>1</v>
      </c>
      <c r="DU32" s="25">
        <v>1</v>
      </c>
      <c r="DV32" s="25">
        <v>1</v>
      </c>
      <c r="DW32" s="180" t="s">
        <v>971</v>
      </c>
    </row>
    <row r="33" spans="1:127" s="18" customFormat="1" ht="155.25" customHeight="1">
      <c r="A33" s="180">
        <v>28</v>
      </c>
      <c r="B33" s="180" t="s">
        <v>945</v>
      </c>
      <c r="C33" s="27" t="s">
        <v>144</v>
      </c>
      <c r="D33" s="180" t="s">
        <v>145</v>
      </c>
      <c r="E33" s="180">
        <v>1</v>
      </c>
      <c r="F33" s="180" t="s">
        <v>146</v>
      </c>
      <c r="G33" s="180" t="s">
        <v>946</v>
      </c>
      <c r="H33" s="180" t="s">
        <v>947</v>
      </c>
      <c r="I33" s="180" t="s">
        <v>285</v>
      </c>
      <c r="J33" s="16" t="s">
        <v>149</v>
      </c>
      <c r="K33" s="16" t="s">
        <v>194</v>
      </c>
      <c r="L33" s="16" t="s">
        <v>175</v>
      </c>
      <c r="M33" s="180" t="s">
        <v>947</v>
      </c>
      <c r="N33" s="115" t="s">
        <v>286</v>
      </c>
      <c r="O33" s="180" t="s">
        <v>947</v>
      </c>
      <c r="P33" s="17">
        <v>12603</v>
      </c>
      <c r="Q33" s="17">
        <v>1</v>
      </c>
      <c r="R33" s="17">
        <v>2</v>
      </c>
      <c r="S33" s="180" t="s">
        <v>948</v>
      </c>
      <c r="T33" s="17">
        <v>12603</v>
      </c>
      <c r="U33" s="17">
        <v>2</v>
      </c>
      <c r="V33" s="17">
        <v>13341</v>
      </c>
      <c r="W33" s="17">
        <v>12776</v>
      </c>
      <c r="X33" s="17">
        <v>565</v>
      </c>
      <c r="Y33" s="17">
        <v>0</v>
      </c>
      <c r="Z33" s="17">
        <v>0</v>
      </c>
      <c r="AA33" s="180" t="s">
        <v>179</v>
      </c>
      <c r="AB33" s="27">
        <v>28.4</v>
      </c>
      <c r="AC33" s="27">
        <v>21.3</v>
      </c>
      <c r="AD33" s="27">
        <v>0</v>
      </c>
      <c r="AE33" s="27">
        <v>0</v>
      </c>
      <c r="AF33" s="27">
        <v>28.4</v>
      </c>
      <c r="AG33" s="27">
        <v>21.3</v>
      </c>
      <c r="AH33" s="27">
        <v>49.5</v>
      </c>
      <c r="AI33" s="27">
        <v>0</v>
      </c>
      <c r="AJ33" s="27">
        <v>0</v>
      </c>
      <c r="AK33" s="27">
        <v>0</v>
      </c>
      <c r="AL33" s="17">
        <v>0</v>
      </c>
      <c r="AM33" s="27">
        <v>521</v>
      </c>
      <c r="AN33" s="27">
        <v>515</v>
      </c>
      <c r="AO33" s="27">
        <v>6</v>
      </c>
      <c r="AP33" s="27">
        <v>0</v>
      </c>
      <c r="AQ33" s="27">
        <v>0</v>
      </c>
      <c r="AR33" s="180">
        <v>4.67</v>
      </c>
      <c r="AS33" s="180">
        <v>4.67</v>
      </c>
      <c r="AT33" s="17">
        <v>12776</v>
      </c>
      <c r="AU33" s="17">
        <v>121</v>
      </c>
      <c r="AV33" s="17">
        <v>0</v>
      </c>
      <c r="AW33" s="27">
        <v>100</v>
      </c>
      <c r="AX33" s="27">
        <v>100</v>
      </c>
      <c r="AY33" s="180" t="s">
        <v>949</v>
      </c>
      <c r="AZ33" s="180" t="s">
        <v>947</v>
      </c>
      <c r="BA33" s="180">
        <v>1</v>
      </c>
      <c r="BB33" s="180" t="s">
        <v>950</v>
      </c>
      <c r="BC33" s="180" t="s">
        <v>951</v>
      </c>
      <c r="BD33" s="38">
        <v>19.635541669999999</v>
      </c>
      <c r="BE33" s="38">
        <v>54.081666669999997</v>
      </c>
      <c r="BF33" s="38">
        <v>19.639852779999998</v>
      </c>
      <c r="BG33" s="38">
        <v>54.069916669999998</v>
      </c>
      <c r="BH33" s="180" t="s">
        <v>145</v>
      </c>
      <c r="BI33" s="180" t="s">
        <v>145</v>
      </c>
      <c r="BJ33" s="180" t="s">
        <v>952</v>
      </c>
      <c r="BK33" s="180" t="s">
        <v>953</v>
      </c>
      <c r="BL33" s="17">
        <v>1750</v>
      </c>
      <c r="BM33" s="17">
        <v>4600</v>
      </c>
      <c r="BN33" s="17">
        <f>-BN35</f>
        <v>0</v>
      </c>
      <c r="BO33" s="17">
        <v>0</v>
      </c>
      <c r="BP33" s="17">
        <v>3048</v>
      </c>
      <c r="BQ33" s="17">
        <v>14584</v>
      </c>
      <c r="BR33" s="17">
        <v>10158</v>
      </c>
      <c r="BS33" s="180">
        <v>80.599999999999994</v>
      </c>
      <c r="BT33" s="27">
        <v>456</v>
      </c>
      <c r="BU33" s="27">
        <v>456</v>
      </c>
      <c r="BV33" s="180" t="s">
        <v>296</v>
      </c>
      <c r="BW33" s="180">
        <v>1</v>
      </c>
      <c r="BX33" s="17">
        <v>356</v>
      </c>
      <c r="BY33" s="17">
        <v>1092</v>
      </c>
      <c r="BZ33" s="17">
        <v>456</v>
      </c>
      <c r="CA33" s="17">
        <v>103.7</v>
      </c>
      <c r="CB33" s="17">
        <v>16</v>
      </c>
      <c r="CC33" s="17">
        <v>10.6</v>
      </c>
      <c r="CD33" s="17">
        <v>62.2</v>
      </c>
      <c r="CE33" s="17">
        <v>7.9</v>
      </c>
      <c r="CF33" s="17">
        <v>12.6</v>
      </c>
      <c r="CG33" s="17">
        <v>0.34699999999999998</v>
      </c>
      <c r="CH33" s="17">
        <v>87.85</v>
      </c>
      <c r="CI33" s="17">
        <v>97.83</v>
      </c>
      <c r="CJ33" s="17" t="s">
        <v>165</v>
      </c>
      <c r="CK33" s="17" t="s">
        <v>165</v>
      </c>
      <c r="CL33" s="180" t="s">
        <v>145</v>
      </c>
      <c r="CM33" s="180" t="s">
        <v>145</v>
      </c>
      <c r="CN33" s="180" t="s">
        <v>145</v>
      </c>
      <c r="CO33" s="180" t="s">
        <v>954</v>
      </c>
      <c r="CP33" s="27">
        <v>233.84</v>
      </c>
      <c r="CQ33" s="27">
        <v>272.2</v>
      </c>
      <c r="CR33" s="27">
        <v>0</v>
      </c>
      <c r="CS33" s="27">
        <v>0</v>
      </c>
      <c r="CT33" s="27">
        <v>0</v>
      </c>
      <c r="CU33" s="27">
        <v>0</v>
      </c>
      <c r="CV33" s="27">
        <v>0</v>
      </c>
      <c r="CW33" s="27">
        <v>0</v>
      </c>
      <c r="CX33" s="180">
        <v>0</v>
      </c>
      <c r="CY33" s="27">
        <v>566.35077999999999</v>
      </c>
      <c r="CZ33" s="27">
        <v>16.174499999999998</v>
      </c>
      <c r="DA33" s="27">
        <v>550.17628000000002</v>
      </c>
      <c r="DB33" s="27">
        <v>0</v>
      </c>
      <c r="DC33" s="27">
        <v>0</v>
      </c>
      <c r="DD33" s="27">
        <v>0</v>
      </c>
      <c r="DE33" s="27">
        <v>0</v>
      </c>
      <c r="DF33" s="27">
        <v>0</v>
      </c>
      <c r="DG33" s="27">
        <v>0</v>
      </c>
      <c r="DH33" s="27">
        <v>566.35077999999999</v>
      </c>
      <c r="DI33" s="27">
        <v>125.42256</v>
      </c>
      <c r="DJ33" s="27">
        <v>0</v>
      </c>
      <c r="DK33" s="27">
        <v>0</v>
      </c>
      <c r="DL33" s="27">
        <v>440.92822000000001</v>
      </c>
      <c r="DM33" s="180" t="s">
        <v>955</v>
      </c>
      <c r="DN33" s="27">
        <v>0</v>
      </c>
      <c r="DO33" s="180" t="s">
        <v>145</v>
      </c>
      <c r="DP33" s="38">
        <v>19.658883360000001</v>
      </c>
      <c r="DQ33" s="38">
        <v>54.066696329999999</v>
      </c>
      <c r="DR33" s="180" t="s">
        <v>145</v>
      </c>
      <c r="DS33" s="180" t="s">
        <v>145</v>
      </c>
      <c r="DT33" s="180" t="s">
        <v>145</v>
      </c>
      <c r="DU33" s="180" t="s">
        <v>145</v>
      </c>
      <c r="DV33" s="180" t="s">
        <v>145</v>
      </c>
      <c r="DW33" s="180" t="s">
        <v>956</v>
      </c>
    </row>
    <row r="34" spans="1:127" ht="92.25" customHeight="1">
      <c r="A34" s="180">
        <v>29</v>
      </c>
      <c r="B34" s="1" t="s">
        <v>509</v>
      </c>
      <c r="C34" s="27" t="s">
        <v>144</v>
      </c>
      <c r="D34" s="1" t="s">
        <v>145</v>
      </c>
      <c r="E34" s="180">
        <v>1</v>
      </c>
      <c r="F34" s="180" t="s">
        <v>146</v>
      </c>
      <c r="G34" s="1" t="s">
        <v>510</v>
      </c>
      <c r="H34" s="1" t="s">
        <v>511</v>
      </c>
      <c r="I34" s="1" t="s">
        <v>975</v>
      </c>
      <c r="J34" s="16" t="s">
        <v>149</v>
      </c>
      <c r="K34" s="16" t="s">
        <v>174</v>
      </c>
      <c r="L34" s="16" t="s">
        <v>175</v>
      </c>
      <c r="M34" s="1" t="s">
        <v>511</v>
      </c>
      <c r="N34" s="115" t="s">
        <v>512</v>
      </c>
      <c r="O34" s="1" t="s">
        <v>511</v>
      </c>
      <c r="P34" s="17">
        <v>5662</v>
      </c>
      <c r="Q34" s="17">
        <v>1</v>
      </c>
      <c r="R34" s="17">
        <v>3</v>
      </c>
      <c r="S34" s="1" t="s">
        <v>513</v>
      </c>
      <c r="T34" s="17">
        <v>5662</v>
      </c>
      <c r="U34" s="17">
        <v>3</v>
      </c>
      <c r="V34" s="17">
        <v>5607</v>
      </c>
      <c r="W34" s="17">
        <v>5607</v>
      </c>
      <c r="X34" s="17">
        <v>0</v>
      </c>
      <c r="Y34" s="17">
        <v>0</v>
      </c>
      <c r="Z34" s="17">
        <v>0</v>
      </c>
      <c r="AA34" s="1" t="s">
        <v>198</v>
      </c>
      <c r="AB34" s="27">
        <v>0</v>
      </c>
      <c r="AC34" s="27">
        <v>0</v>
      </c>
      <c r="AD34" s="26">
        <v>52.11</v>
      </c>
      <c r="AE34" s="26">
        <v>36.51</v>
      </c>
      <c r="AF34" s="26">
        <v>52.11</v>
      </c>
      <c r="AG34" s="26">
        <v>36.51</v>
      </c>
      <c r="AH34" s="27">
        <v>0</v>
      </c>
      <c r="AI34" s="27">
        <v>0.4</v>
      </c>
      <c r="AJ34" s="27">
        <v>0</v>
      </c>
      <c r="AK34" s="27">
        <v>0</v>
      </c>
      <c r="AL34" s="17">
        <v>56</v>
      </c>
      <c r="AM34" s="27">
        <v>112.6</v>
      </c>
      <c r="AN34" s="27">
        <v>112.6</v>
      </c>
      <c r="AO34" s="27">
        <v>0</v>
      </c>
      <c r="AP34" s="27">
        <v>0</v>
      </c>
      <c r="AQ34" s="27">
        <v>0</v>
      </c>
      <c r="AR34" s="26">
        <v>4.4800000000000004</v>
      </c>
      <c r="AS34" s="26">
        <v>4.4800000000000004</v>
      </c>
      <c r="AT34" s="17">
        <v>5607</v>
      </c>
      <c r="AU34" s="17">
        <v>0</v>
      </c>
      <c r="AV34" s="17">
        <v>0</v>
      </c>
      <c r="AW34" s="27">
        <v>99.03</v>
      </c>
      <c r="AX34" s="27">
        <v>100</v>
      </c>
      <c r="AY34" s="1" t="s">
        <v>514</v>
      </c>
      <c r="AZ34" s="1" t="s">
        <v>511</v>
      </c>
      <c r="BA34" s="180">
        <v>1</v>
      </c>
      <c r="BB34" s="1" t="s">
        <v>515</v>
      </c>
      <c r="BC34" s="1" t="s">
        <v>516</v>
      </c>
      <c r="BD34" s="74">
        <v>20.171099999999999</v>
      </c>
      <c r="BE34" s="75">
        <v>53.093600000000002</v>
      </c>
      <c r="BF34" s="75">
        <v>20.1708</v>
      </c>
      <c r="BG34" s="75">
        <v>53.094299999999997</v>
      </c>
      <c r="BH34" s="1" t="s">
        <v>175</v>
      </c>
      <c r="BI34" s="1" t="s">
        <v>184</v>
      </c>
      <c r="BJ34" s="1" t="s">
        <v>313</v>
      </c>
      <c r="BK34" s="1" t="s">
        <v>517</v>
      </c>
      <c r="BL34" s="17">
        <v>480</v>
      </c>
      <c r="BM34" s="17">
        <v>1025</v>
      </c>
      <c r="BN34" s="17">
        <v>1025</v>
      </c>
      <c r="BO34" s="17">
        <v>451</v>
      </c>
      <c r="BP34" s="17">
        <v>480</v>
      </c>
      <c r="BQ34" s="17">
        <v>4690</v>
      </c>
      <c r="BR34" s="17">
        <v>3360</v>
      </c>
      <c r="BS34" s="1">
        <v>59.3</v>
      </c>
      <c r="BT34" s="27">
        <v>112.6</v>
      </c>
      <c r="BU34" s="27">
        <v>112.6</v>
      </c>
      <c r="BV34" s="180" t="s">
        <v>296</v>
      </c>
      <c r="BW34" s="180">
        <v>1</v>
      </c>
      <c r="BX34" s="27">
        <v>189.7</v>
      </c>
      <c r="BY34" s="17">
        <v>271</v>
      </c>
      <c r="BZ34" s="27">
        <v>171.6</v>
      </c>
      <c r="CA34" s="17">
        <v>0</v>
      </c>
      <c r="CB34" s="17">
        <v>0</v>
      </c>
      <c r="CC34" s="27">
        <v>3.9</v>
      </c>
      <c r="CD34" s="27">
        <v>34.200000000000003</v>
      </c>
      <c r="CE34" s="27">
        <v>5.5</v>
      </c>
      <c r="CF34" s="17">
        <v>0</v>
      </c>
      <c r="CG34" s="17">
        <v>0</v>
      </c>
      <c r="CH34" s="17">
        <v>0</v>
      </c>
      <c r="CI34" s="17">
        <v>0</v>
      </c>
      <c r="CJ34" s="17" t="s">
        <v>165</v>
      </c>
      <c r="CK34" s="17" t="s">
        <v>518</v>
      </c>
      <c r="CL34" s="1">
        <v>2015</v>
      </c>
      <c r="CM34" s="1">
        <v>2015</v>
      </c>
      <c r="CN34" s="1" t="s">
        <v>145</v>
      </c>
      <c r="CO34" s="1" t="s">
        <v>519</v>
      </c>
      <c r="CP34" s="27">
        <v>8.82</v>
      </c>
      <c r="CQ34" s="27">
        <v>0</v>
      </c>
      <c r="CR34" s="27">
        <v>0</v>
      </c>
      <c r="CS34" s="27">
        <v>0</v>
      </c>
      <c r="CT34" s="27">
        <v>8.8000000000000007</v>
      </c>
      <c r="CU34" s="27">
        <v>0</v>
      </c>
      <c r="CV34" s="27">
        <v>0</v>
      </c>
      <c r="CW34" s="27">
        <v>0</v>
      </c>
      <c r="CX34" s="1">
        <v>0</v>
      </c>
      <c r="CY34" s="27">
        <v>58.7</v>
      </c>
      <c r="CZ34" s="27">
        <v>0</v>
      </c>
      <c r="DA34" s="27">
        <v>58.7</v>
      </c>
      <c r="DB34" s="27">
        <v>0</v>
      </c>
      <c r="DC34" s="27">
        <v>1596.1</v>
      </c>
      <c r="DD34" s="27">
        <v>0</v>
      </c>
      <c r="DE34" s="27">
        <v>1596.1</v>
      </c>
      <c r="DF34" s="27">
        <v>0</v>
      </c>
      <c r="DG34" s="27">
        <v>0</v>
      </c>
      <c r="DH34" s="27">
        <v>1654.8</v>
      </c>
      <c r="DI34" s="27">
        <v>733.1</v>
      </c>
      <c r="DJ34" s="27">
        <v>0</v>
      </c>
      <c r="DK34" s="27">
        <v>0</v>
      </c>
      <c r="DL34" s="27">
        <v>921.7</v>
      </c>
      <c r="DM34" s="1" t="s">
        <v>190</v>
      </c>
      <c r="DN34" s="27">
        <v>0</v>
      </c>
      <c r="DO34" s="1">
        <v>0</v>
      </c>
      <c r="DP34" s="75">
        <v>20.173400000000001</v>
      </c>
      <c r="DQ34" s="75">
        <v>53.100499999999997</v>
      </c>
      <c r="DR34" s="1" t="s">
        <v>520</v>
      </c>
      <c r="DS34" s="1" t="s">
        <v>521</v>
      </c>
      <c r="DT34" s="20">
        <v>1</v>
      </c>
      <c r="DU34" s="1" t="s">
        <v>145</v>
      </c>
      <c r="DV34" s="20">
        <v>1</v>
      </c>
      <c r="DW34" s="1" t="s">
        <v>987</v>
      </c>
    </row>
    <row r="35" spans="1:127" s="89" customFormat="1" ht="129.75" customHeight="1">
      <c r="A35" s="17">
        <v>30</v>
      </c>
      <c r="B35" s="26" t="s">
        <v>522</v>
      </c>
      <c r="C35" s="26" t="s">
        <v>144</v>
      </c>
      <c r="D35" s="26" t="s">
        <v>145</v>
      </c>
      <c r="E35" s="17">
        <v>1</v>
      </c>
      <c r="F35" s="26" t="s">
        <v>146</v>
      </c>
      <c r="G35" s="26" t="s">
        <v>523</v>
      </c>
      <c r="H35" s="26" t="s">
        <v>524</v>
      </c>
      <c r="I35" s="26" t="s">
        <v>525</v>
      </c>
      <c r="J35" s="26" t="s">
        <v>149</v>
      </c>
      <c r="K35" s="26" t="s">
        <v>194</v>
      </c>
      <c r="L35" s="26" t="s">
        <v>175</v>
      </c>
      <c r="M35" s="26" t="s">
        <v>526</v>
      </c>
      <c r="N35" s="115" t="s">
        <v>152</v>
      </c>
      <c r="O35" s="26" t="s">
        <v>527</v>
      </c>
      <c r="P35" s="17">
        <v>11269</v>
      </c>
      <c r="Q35" s="17">
        <v>1</v>
      </c>
      <c r="R35" s="17">
        <v>2</v>
      </c>
      <c r="S35" s="26" t="s">
        <v>528</v>
      </c>
      <c r="T35" s="17">
        <v>12997</v>
      </c>
      <c r="U35" s="17">
        <v>2</v>
      </c>
      <c r="V35" s="17">
        <v>12910</v>
      </c>
      <c r="W35" s="17">
        <v>11161</v>
      </c>
      <c r="X35" s="17">
        <v>1749</v>
      </c>
      <c r="Y35" s="17">
        <v>0</v>
      </c>
      <c r="Z35" s="17">
        <v>0</v>
      </c>
      <c r="AA35" s="26" t="s">
        <v>529</v>
      </c>
      <c r="AB35" s="27">
        <v>71.099999999999994</v>
      </c>
      <c r="AC35" s="27">
        <v>64</v>
      </c>
      <c r="AD35" s="27">
        <v>0</v>
      </c>
      <c r="AE35" s="27">
        <v>0</v>
      </c>
      <c r="AF35" s="27">
        <v>71.099999999999994</v>
      </c>
      <c r="AG35" s="27">
        <v>64</v>
      </c>
      <c r="AH35" s="27">
        <v>16</v>
      </c>
      <c r="AI35" s="27">
        <v>24.3</v>
      </c>
      <c r="AJ35" s="27">
        <v>22.3</v>
      </c>
      <c r="AK35" s="17">
        <v>0</v>
      </c>
      <c r="AL35" s="17">
        <v>1344</v>
      </c>
      <c r="AM35" s="27">
        <v>394.8</v>
      </c>
      <c r="AN35" s="27">
        <v>370.6</v>
      </c>
      <c r="AO35" s="27">
        <v>24.2</v>
      </c>
      <c r="AP35" s="27">
        <v>0</v>
      </c>
      <c r="AQ35" s="27">
        <v>0</v>
      </c>
      <c r="AR35" s="27">
        <v>4.07</v>
      </c>
      <c r="AS35" s="27">
        <v>1.77</v>
      </c>
      <c r="AT35" s="17">
        <v>11161</v>
      </c>
      <c r="AU35" s="17">
        <v>1034</v>
      </c>
      <c r="AV35" s="17">
        <v>87</v>
      </c>
      <c r="AW35" s="27">
        <v>94.5</v>
      </c>
      <c r="AX35" s="27">
        <v>100</v>
      </c>
      <c r="AY35" s="26" t="s">
        <v>530</v>
      </c>
      <c r="AZ35" s="26" t="s">
        <v>531</v>
      </c>
      <c r="BA35" s="17">
        <v>1</v>
      </c>
      <c r="BB35" s="26" t="s">
        <v>532</v>
      </c>
      <c r="BC35" s="26" t="s">
        <v>533</v>
      </c>
      <c r="BD35" s="38">
        <v>19.595140839999999</v>
      </c>
      <c r="BE35" s="38">
        <v>53.428043840000001</v>
      </c>
      <c r="BF35" s="38">
        <v>19.595140839999999</v>
      </c>
      <c r="BG35" s="38">
        <v>53.428043840000001</v>
      </c>
      <c r="BH35" s="26" t="s">
        <v>175</v>
      </c>
      <c r="BI35" s="26" t="s">
        <v>145</v>
      </c>
      <c r="BJ35" s="26" t="s">
        <v>145</v>
      </c>
      <c r="BK35" s="26" t="s">
        <v>261</v>
      </c>
      <c r="BL35" s="17">
        <v>1082</v>
      </c>
      <c r="BM35" s="17">
        <v>3450</v>
      </c>
      <c r="BN35" s="17">
        <v>0</v>
      </c>
      <c r="BO35" s="17">
        <v>1245</v>
      </c>
      <c r="BP35" s="17">
        <v>1577</v>
      </c>
      <c r="BQ35" s="17">
        <v>21183</v>
      </c>
      <c r="BR35" s="17">
        <v>12398</v>
      </c>
      <c r="BS35" s="27">
        <v>95.4</v>
      </c>
      <c r="BT35" s="27">
        <v>394.8</v>
      </c>
      <c r="BU35" s="27">
        <v>394.8</v>
      </c>
      <c r="BV35" s="26" t="s">
        <v>206</v>
      </c>
      <c r="BW35" s="17">
        <v>1</v>
      </c>
      <c r="BX35" s="17">
        <v>509</v>
      </c>
      <c r="BY35" s="17">
        <v>1144</v>
      </c>
      <c r="BZ35" s="17">
        <v>425</v>
      </c>
      <c r="CA35" s="17">
        <v>114</v>
      </c>
      <c r="CB35" s="27">
        <v>13.3</v>
      </c>
      <c r="CC35" s="27">
        <v>4.8</v>
      </c>
      <c r="CD35" s="27">
        <v>31.8</v>
      </c>
      <c r="CE35" s="27">
        <v>7.3</v>
      </c>
      <c r="CF35" s="27">
        <v>8.4</v>
      </c>
      <c r="CG35" s="27">
        <v>0.4</v>
      </c>
      <c r="CH35" s="27">
        <v>92.6</v>
      </c>
      <c r="CI35" s="27">
        <v>96.9</v>
      </c>
      <c r="CJ35" s="26" t="s">
        <v>165</v>
      </c>
      <c r="CK35" s="26" t="s">
        <v>163</v>
      </c>
      <c r="CL35" s="26" t="s">
        <v>145</v>
      </c>
      <c r="CM35" s="26" t="s">
        <v>145</v>
      </c>
      <c r="CN35" s="26" t="s">
        <v>145</v>
      </c>
      <c r="CO35" s="26" t="s">
        <v>534</v>
      </c>
      <c r="CP35" s="27">
        <v>112</v>
      </c>
      <c r="CQ35" s="27">
        <v>112</v>
      </c>
      <c r="CR35" s="27">
        <v>0</v>
      </c>
      <c r="CS35" s="27">
        <v>0</v>
      </c>
      <c r="CT35" s="27">
        <v>0</v>
      </c>
      <c r="CU35" s="27">
        <v>0</v>
      </c>
      <c r="CV35" s="27">
        <v>0</v>
      </c>
      <c r="CW35" s="27">
        <v>0</v>
      </c>
      <c r="CX35" s="26">
        <v>0</v>
      </c>
      <c r="CY35" s="27">
        <v>7352.1</v>
      </c>
      <c r="CZ35" s="27">
        <v>260.8</v>
      </c>
      <c r="DA35" s="27">
        <v>7091.3</v>
      </c>
      <c r="DB35" s="27">
        <v>0</v>
      </c>
      <c r="DC35" s="27">
        <v>116.9</v>
      </c>
      <c r="DD35" s="27">
        <v>0</v>
      </c>
      <c r="DE35" s="27">
        <v>0</v>
      </c>
      <c r="DF35" s="27">
        <v>71</v>
      </c>
      <c r="DG35" s="27">
        <v>45.9</v>
      </c>
      <c r="DH35" s="27">
        <v>7469</v>
      </c>
      <c r="DI35" s="27">
        <v>1221</v>
      </c>
      <c r="DJ35" s="27">
        <v>0</v>
      </c>
      <c r="DK35" s="27">
        <v>2748.2</v>
      </c>
      <c r="DL35" s="27">
        <v>2799.8</v>
      </c>
      <c r="DM35" s="27" t="s">
        <v>535</v>
      </c>
      <c r="DN35" s="27">
        <v>700</v>
      </c>
      <c r="DO35" s="26" t="s">
        <v>536</v>
      </c>
      <c r="DP35" s="72">
        <v>19.592737580000001</v>
      </c>
      <c r="DQ35" s="72">
        <v>53.424067469999997</v>
      </c>
      <c r="DR35" s="26" t="s">
        <v>537</v>
      </c>
      <c r="DS35" s="26" t="s">
        <v>538</v>
      </c>
      <c r="DT35" s="28" t="s">
        <v>539</v>
      </c>
      <c r="DU35" s="28" t="s">
        <v>540</v>
      </c>
      <c r="DV35" s="28" t="s">
        <v>541</v>
      </c>
      <c r="DW35" s="26" t="s">
        <v>145</v>
      </c>
    </row>
    <row r="36" spans="1:127" ht="106.5" customHeight="1">
      <c r="A36" s="180">
        <v>31</v>
      </c>
      <c r="B36" s="1" t="s">
        <v>542</v>
      </c>
      <c r="C36" s="27" t="s">
        <v>144</v>
      </c>
      <c r="D36" s="1" t="s">
        <v>145</v>
      </c>
      <c r="E36" s="180">
        <v>1</v>
      </c>
      <c r="F36" s="180" t="s">
        <v>146</v>
      </c>
      <c r="G36" s="16" t="s">
        <v>543</v>
      </c>
      <c r="H36" s="16" t="s">
        <v>544</v>
      </c>
      <c r="I36" s="16" t="s">
        <v>404</v>
      </c>
      <c r="J36" s="16" t="s">
        <v>149</v>
      </c>
      <c r="K36" s="16" t="s">
        <v>174</v>
      </c>
      <c r="L36" s="16" t="s">
        <v>175</v>
      </c>
      <c r="M36" s="16" t="s">
        <v>544</v>
      </c>
      <c r="N36" s="115" t="s">
        <v>195</v>
      </c>
      <c r="O36" s="1" t="s">
        <v>545</v>
      </c>
      <c r="P36" s="17">
        <v>12891</v>
      </c>
      <c r="Q36" s="17">
        <v>1</v>
      </c>
      <c r="R36" s="17">
        <v>2</v>
      </c>
      <c r="S36" s="16" t="s">
        <v>546</v>
      </c>
      <c r="T36" s="17">
        <v>12891</v>
      </c>
      <c r="U36" s="17">
        <v>2</v>
      </c>
      <c r="V36" s="17">
        <v>7605</v>
      </c>
      <c r="W36" s="17">
        <v>6859</v>
      </c>
      <c r="X36" s="17">
        <v>746</v>
      </c>
      <c r="Y36" s="17">
        <v>0</v>
      </c>
      <c r="Z36" s="17">
        <v>0</v>
      </c>
      <c r="AA36" s="1" t="s">
        <v>179</v>
      </c>
      <c r="AB36" s="26">
        <v>121.22</v>
      </c>
      <c r="AC36" s="26">
        <v>23.66</v>
      </c>
      <c r="AD36" s="27">
        <v>0</v>
      </c>
      <c r="AE36" s="27">
        <v>0</v>
      </c>
      <c r="AF36" s="26">
        <v>121.22</v>
      </c>
      <c r="AG36" s="26">
        <v>23.66</v>
      </c>
      <c r="AH36" s="27">
        <v>0</v>
      </c>
      <c r="AI36" s="27">
        <v>0</v>
      </c>
      <c r="AJ36" s="27">
        <v>0</v>
      </c>
      <c r="AK36" s="27">
        <v>0</v>
      </c>
      <c r="AL36" s="52">
        <v>1130</v>
      </c>
      <c r="AM36" s="27">
        <v>188</v>
      </c>
      <c r="AN36" s="27">
        <v>172</v>
      </c>
      <c r="AO36" s="27">
        <v>16</v>
      </c>
      <c r="AP36" s="27">
        <v>0</v>
      </c>
      <c r="AQ36" s="27">
        <v>0</v>
      </c>
      <c r="AR36" s="27">
        <v>5.3</v>
      </c>
      <c r="AS36" s="53">
        <v>5.3</v>
      </c>
      <c r="AT36" s="17">
        <v>6859</v>
      </c>
      <c r="AU36" s="17">
        <v>0</v>
      </c>
      <c r="AV36" s="17">
        <v>2143</v>
      </c>
      <c r="AW36" s="17">
        <v>70</v>
      </c>
      <c r="AX36" s="17">
        <v>99</v>
      </c>
      <c r="AY36" s="180" t="s">
        <v>547</v>
      </c>
      <c r="AZ36" s="180" t="s">
        <v>544</v>
      </c>
      <c r="BA36" s="180">
        <v>1</v>
      </c>
      <c r="BB36" s="180" t="s">
        <v>548</v>
      </c>
      <c r="BC36" s="1" t="s">
        <v>549</v>
      </c>
      <c r="BD36" s="51">
        <v>21.543089009999999</v>
      </c>
      <c r="BE36" s="51">
        <v>53.646485120000001</v>
      </c>
      <c r="BF36" s="51">
        <v>21.54436574</v>
      </c>
      <c r="BG36" s="51">
        <v>53.646605950000001</v>
      </c>
      <c r="BH36" s="180" t="s">
        <v>175</v>
      </c>
      <c r="BI36" s="180" t="s">
        <v>184</v>
      </c>
      <c r="BJ36" s="180" t="s">
        <v>414</v>
      </c>
      <c r="BK36" s="180" t="s">
        <v>550</v>
      </c>
      <c r="BL36" s="17">
        <v>2300</v>
      </c>
      <c r="BM36" s="17">
        <v>3220</v>
      </c>
      <c r="BN36" s="17">
        <v>0</v>
      </c>
      <c r="BO36" s="17">
        <v>1100</v>
      </c>
      <c r="BP36" s="17">
        <v>1200</v>
      </c>
      <c r="BQ36" s="17">
        <v>11900</v>
      </c>
      <c r="BR36" s="17">
        <v>6200</v>
      </c>
      <c r="BS36" s="1">
        <v>48</v>
      </c>
      <c r="BT36" s="27">
        <v>188</v>
      </c>
      <c r="BU36" s="53">
        <v>188</v>
      </c>
      <c r="BV36" s="180" t="s">
        <v>296</v>
      </c>
      <c r="BW36" s="180">
        <v>1</v>
      </c>
      <c r="BX36" s="17">
        <v>430</v>
      </c>
      <c r="BY36" s="17">
        <v>1163</v>
      </c>
      <c r="BZ36" s="17">
        <v>409</v>
      </c>
      <c r="CA36" s="27">
        <v>70.5</v>
      </c>
      <c r="CB36" s="26">
        <v>20.75</v>
      </c>
      <c r="CC36" s="26">
        <v>1.17</v>
      </c>
      <c r="CD36" s="26">
        <v>24.65</v>
      </c>
      <c r="CE36" s="26">
        <v>5.97</v>
      </c>
      <c r="CF36" s="26">
        <v>10.67</v>
      </c>
      <c r="CG36" s="26">
        <v>0.18</v>
      </c>
      <c r="CH36" s="27">
        <v>84.9</v>
      </c>
      <c r="CI36" s="27">
        <v>99.1</v>
      </c>
      <c r="CJ36" s="17" t="s">
        <v>165</v>
      </c>
      <c r="CK36" s="17" t="s">
        <v>165</v>
      </c>
      <c r="CL36" s="26" t="s">
        <v>145</v>
      </c>
      <c r="CM36" s="26" t="s">
        <v>145</v>
      </c>
      <c r="CN36" s="26" t="s">
        <v>145</v>
      </c>
      <c r="CO36" s="16" t="s">
        <v>551</v>
      </c>
      <c r="CP36" s="27">
        <v>179</v>
      </c>
      <c r="CQ36" s="27">
        <v>0</v>
      </c>
      <c r="CR36" s="27">
        <v>0</v>
      </c>
      <c r="CS36" s="27">
        <v>0</v>
      </c>
      <c r="CT36" s="27">
        <v>21</v>
      </c>
      <c r="CU36" s="27">
        <v>158</v>
      </c>
      <c r="CV36" s="27">
        <v>0</v>
      </c>
      <c r="CW36" s="27">
        <v>0</v>
      </c>
      <c r="CX36" s="1">
        <v>0</v>
      </c>
      <c r="CY36" s="27">
        <v>0</v>
      </c>
      <c r="CZ36" s="27">
        <v>0</v>
      </c>
      <c r="DA36" s="27">
        <v>0</v>
      </c>
      <c r="DB36" s="27">
        <v>0</v>
      </c>
      <c r="DC36" s="27">
        <v>0</v>
      </c>
      <c r="DD36" s="27">
        <v>0</v>
      </c>
      <c r="DE36" s="27">
        <v>0</v>
      </c>
      <c r="DF36" s="27">
        <v>0</v>
      </c>
      <c r="DG36" s="27">
        <v>0</v>
      </c>
      <c r="DH36" s="27">
        <v>0</v>
      </c>
      <c r="DI36" s="27">
        <v>0</v>
      </c>
      <c r="DJ36" s="27">
        <v>0</v>
      </c>
      <c r="DK36" s="27">
        <v>0</v>
      </c>
      <c r="DL36" s="27">
        <v>0</v>
      </c>
      <c r="DM36" s="1" t="s">
        <v>145</v>
      </c>
      <c r="DN36" s="27">
        <v>0</v>
      </c>
      <c r="DO36" s="1" t="s">
        <v>145</v>
      </c>
      <c r="DP36" s="51">
        <v>21.564135799999999</v>
      </c>
      <c r="DQ36" s="51">
        <v>53.647356600000002</v>
      </c>
      <c r="DR36" s="1" t="s">
        <v>552</v>
      </c>
      <c r="DS36" s="1" t="s">
        <v>553</v>
      </c>
      <c r="DT36" s="20" t="s">
        <v>554</v>
      </c>
      <c r="DU36" s="1" t="s">
        <v>555</v>
      </c>
      <c r="DV36" s="20" t="s">
        <v>988</v>
      </c>
      <c r="DW36" s="33" t="s">
        <v>556</v>
      </c>
    </row>
    <row r="37" spans="1:127" ht="109.5" customHeight="1">
      <c r="A37" s="180">
        <v>32</v>
      </c>
      <c r="B37" s="180" t="s">
        <v>557</v>
      </c>
      <c r="C37" s="27" t="s">
        <v>144</v>
      </c>
      <c r="D37" s="180" t="s">
        <v>145</v>
      </c>
      <c r="E37" s="180">
        <v>1</v>
      </c>
      <c r="F37" s="180" t="s">
        <v>146</v>
      </c>
      <c r="G37" s="16" t="s">
        <v>558</v>
      </c>
      <c r="H37" s="16" t="s">
        <v>559</v>
      </c>
      <c r="I37" s="16" t="s">
        <v>363</v>
      </c>
      <c r="J37" s="16" t="s">
        <v>149</v>
      </c>
      <c r="K37" s="16" t="s">
        <v>194</v>
      </c>
      <c r="L37" s="16" t="s">
        <v>175</v>
      </c>
      <c r="M37" s="1" t="s">
        <v>559</v>
      </c>
      <c r="N37" s="115" t="s">
        <v>195</v>
      </c>
      <c r="O37" s="1" t="s">
        <v>559</v>
      </c>
      <c r="P37" s="17">
        <v>11003</v>
      </c>
      <c r="Q37" s="17">
        <v>1</v>
      </c>
      <c r="R37" s="17">
        <v>2</v>
      </c>
      <c r="S37" s="16" t="s">
        <v>561</v>
      </c>
      <c r="T37" s="17">
        <v>11003</v>
      </c>
      <c r="U37" s="17">
        <v>2</v>
      </c>
      <c r="V37" s="17">
        <v>10259</v>
      </c>
      <c r="W37" s="17">
        <v>9766</v>
      </c>
      <c r="X37" s="17">
        <f>V37-W37</f>
        <v>493</v>
      </c>
      <c r="Y37" s="17">
        <v>0</v>
      </c>
      <c r="Z37" s="17">
        <v>0</v>
      </c>
      <c r="AA37" s="1" t="s">
        <v>562</v>
      </c>
      <c r="AB37" s="27">
        <v>21.1</v>
      </c>
      <c r="AC37" s="27">
        <v>0.8</v>
      </c>
      <c r="AD37" s="27">
        <v>21.8</v>
      </c>
      <c r="AE37" s="27">
        <v>0</v>
      </c>
      <c r="AF37" s="27">
        <v>42.9</v>
      </c>
      <c r="AG37" s="27">
        <v>0.8</v>
      </c>
      <c r="AH37" s="27">
        <v>17</v>
      </c>
      <c r="AI37" s="27">
        <v>0</v>
      </c>
      <c r="AJ37" s="27">
        <v>0</v>
      </c>
      <c r="AK37" s="27">
        <v>0</v>
      </c>
      <c r="AL37" s="17">
        <v>0</v>
      </c>
      <c r="AM37" s="27">
        <v>575</v>
      </c>
      <c r="AN37" s="27">
        <v>573</v>
      </c>
      <c r="AO37" s="27">
        <v>2</v>
      </c>
      <c r="AP37" s="27">
        <v>0</v>
      </c>
      <c r="AQ37" s="27">
        <v>0</v>
      </c>
      <c r="AR37" s="180" t="s">
        <v>563</v>
      </c>
      <c r="AS37" s="180" t="s">
        <v>564</v>
      </c>
      <c r="AT37" s="17">
        <v>9766</v>
      </c>
      <c r="AU37" s="17">
        <v>1372</v>
      </c>
      <c r="AV37" s="17">
        <v>0</v>
      </c>
      <c r="AW37" s="27">
        <v>100</v>
      </c>
      <c r="AX37" s="180">
        <v>87</v>
      </c>
      <c r="AY37" s="5" t="s">
        <v>565</v>
      </c>
      <c r="AZ37" s="180" t="s">
        <v>560</v>
      </c>
      <c r="BA37" s="42">
        <v>1</v>
      </c>
      <c r="BB37" s="180" t="s">
        <v>566</v>
      </c>
      <c r="BC37" s="1" t="s">
        <v>567</v>
      </c>
      <c r="BD37" s="38">
        <v>20.122591069999999</v>
      </c>
      <c r="BE37" s="38">
        <v>54.111707199999998</v>
      </c>
      <c r="BF37" s="38">
        <v>20.122591069999999</v>
      </c>
      <c r="BG37" s="38">
        <v>54.111707199999998</v>
      </c>
      <c r="BH37" s="34" t="s">
        <v>175</v>
      </c>
      <c r="BI37" s="34" t="s">
        <v>1008</v>
      </c>
      <c r="BJ37" s="42" t="s">
        <v>145</v>
      </c>
      <c r="BK37" s="34" t="s">
        <v>1008</v>
      </c>
      <c r="BL37" s="27">
        <v>2500</v>
      </c>
      <c r="BM37" s="27">
        <v>4500</v>
      </c>
      <c r="BN37" s="27">
        <v>0</v>
      </c>
      <c r="BO37" s="17">
        <v>1575</v>
      </c>
      <c r="BP37" s="17">
        <v>2000</v>
      </c>
      <c r="BQ37" s="52">
        <v>12800</v>
      </c>
      <c r="BR37" s="52">
        <v>9468</v>
      </c>
      <c r="BS37" s="1">
        <v>86</v>
      </c>
      <c r="BT37" s="27">
        <v>575</v>
      </c>
      <c r="BU37" s="27">
        <v>575</v>
      </c>
      <c r="BV37" s="180" t="s">
        <v>296</v>
      </c>
      <c r="BW37" s="180">
        <v>1</v>
      </c>
      <c r="BX37" s="17">
        <v>0</v>
      </c>
      <c r="BY37" s="17">
        <v>0</v>
      </c>
      <c r="BZ37" s="17">
        <v>0</v>
      </c>
      <c r="CA37" s="17">
        <v>0</v>
      </c>
      <c r="CB37" s="17">
        <v>0</v>
      </c>
      <c r="CC37" s="17">
        <v>3</v>
      </c>
      <c r="CD37" s="17">
        <v>35</v>
      </c>
      <c r="CE37" s="17">
        <v>4</v>
      </c>
      <c r="CF37" s="17">
        <v>0</v>
      </c>
      <c r="CG37" s="17">
        <v>0</v>
      </c>
      <c r="CH37" s="17">
        <v>0</v>
      </c>
      <c r="CI37" s="17">
        <v>0</v>
      </c>
      <c r="CJ37" s="17" t="s">
        <v>165</v>
      </c>
      <c r="CK37" s="17" t="s">
        <v>207</v>
      </c>
      <c r="CL37" s="1">
        <v>2010</v>
      </c>
      <c r="CM37" s="16" t="s">
        <v>568</v>
      </c>
      <c r="CN37" s="73" t="s">
        <v>569</v>
      </c>
      <c r="CO37" s="16" t="s">
        <v>570</v>
      </c>
      <c r="CP37" s="27">
        <v>61</v>
      </c>
      <c r="CQ37" s="27">
        <v>61</v>
      </c>
      <c r="CR37" s="27">
        <v>0</v>
      </c>
      <c r="CS37" s="27">
        <v>0</v>
      </c>
      <c r="CT37" s="27">
        <v>0</v>
      </c>
      <c r="CU37" s="27">
        <v>0</v>
      </c>
      <c r="CV37" s="27">
        <v>0</v>
      </c>
      <c r="CW37" s="27">
        <v>0</v>
      </c>
      <c r="CX37" s="1">
        <v>0</v>
      </c>
      <c r="CY37" s="27">
        <v>0</v>
      </c>
      <c r="CZ37" s="27">
        <v>0</v>
      </c>
      <c r="DA37" s="27">
        <v>0</v>
      </c>
      <c r="DB37" s="27">
        <v>0</v>
      </c>
      <c r="DC37" s="27">
        <v>0</v>
      </c>
      <c r="DD37" s="27">
        <v>0</v>
      </c>
      <c r="DE37" s="27">
        <v>0</v>
      </c>
      <c r="DF37" s="27">
        <v>0</v>
      </c>
      <c r="DG37" s="27">
        <v>0</v>
      </c>
      <c r="DH37" s="27">
        <v>0</v>
      </c>
      <c r="DI37" s="27">
        <v>0</v>
      </c>
      <c r="DJ37" s="27">
        <v>0</v>
      </c>
      <c r="DK37" s="27">
        <v>0</v>
      </c>
      <c r="DL37" s="27">
        <v>0</v>
      </c>
      <c r="DM37" s="1" t="s">
        <v>145</v>
      </c>
      <c r="DN37" s="27">
        <v>0</v>
      </c>
      <c r="DO37" s="1" t="s">
        <v>145</v>
      </c>
      <c r="DP37" s="38">
        <v>20.130714999999999</v>
      </c>
      <c r="DQ37" s="38">
        <v>54.115724999999998</v>
      </c>
      <c r="DR37" s="180" t="s">
        <v>145</v>
      </c>
      <c r="DS37" s="180" t="s">
        <v>145</v>
      </c>
      <c r="DT37" s="180" t="s">
        <v>145</v>
      </c>
      <c r="DU37" s="180" t="s">
        <v>145</v>
      </c>
      <c r="DV37" s="180" t="s">
        <v>145</v>
      </c>
      <c r="DW37" s="29" t="s">
        <v>571</v>
      </c>
    </row>
    <row r="38" spans="1:127" s="93" customFormat="1" ht="89.25" customHeight="1">
      <c r="A38" s="180">
        <v>33</v>
      </c>
      <c r="B38" s="34" t="s">
        <v>972</v>
      </c>
      <c r="C38" s="27" t="s">
        <v>144</v>
      </c>
      <c r="D38" s="35" t="s">
        <v>145</v>
      </c>
      <c r="E38" s="180">
        <v>1</v>
      </c>
      <c r="F38" s="180" t="s">
        <v>146</v>
      </c>
      <c r="G38" s="34" t="s">
        <v>973</v>
      </c>
      <c r="H38" s="34" t="s">
        <v>974</v>
      </c>
      <c r="I38" s="34" t="s">
        <v>975</v>
      </c>
      <c r="J38" s="16" t="s">
        <v>149</v>
      </c>
      <c r="K38" s="16" t="s">
        <v>194</v>
      </c>
      <c r="L38" s="16" t="s">
        <v>175</v>
      </c>
      <c r="M38" s="34" t="s">
        <v>974</v>
      </c>
      <c r="N38" s="115" t="s">
        <v>195</v>
      </c>
      <c r="O38" s="35" t="s">
        <v>974</v>
      </c>
      <c r="P38" s="17">
        <v>8272</v>
      </c>
      <c r="Q38" s="17">
        <v>1</v>
      </c>
      <c r="R38" s="17">
        <v>3</v>
      </c>
      <c r="S38" s="34" t="s">
        <v>976</v>
      </c>
      <c r="T38" s="17">
        <v>7096</v>
      </c>
      <c r="U38" s="17">
        <v>3</v>
      </c>
      <c r="V38" s="17">
        <v>9637</v>
      </c>
      <c r="W38" s="17">
        <v>7414</v>
      </c>
      <c r="X38" s="17">
        <v>2218</v>
      </c>
      <c r="Y38" s="17">
        <v>5</v>
      </c>
      <c r="Z38" s="17">
        <v>1</v>
      </c>
      <c r="AA38" s="34" t="s">
        <v>179</v>
      </c>
      <c r="AB38" s="27">
        <v>63.8</v>
      </c>
      <c r="AC38" s="27">
        <v>44.6</v>
      </c>
      <c r="AD38" s="27">
        <v>0</v>
      </c>
      <c r="AE38" s="27">
        <v>0</v>
      </c>
      <c r="AF38" s="27">
        <v>63.8</v>
      </c>
      <c r="AG38" s="27">
        <v>44.6</v>
      </c>
      <c r="AH38" s="27">
        <v>0</v>
      </c>
      <c r="AI38" s="27">
        <v>0</v>
      </c>
      <c r="AJ38" s="27">
        <v>0</v>
      </c>
      <c r="AK38" s="27">
        <v>0</v>
      </c>
      <c r="AL38" s="17">
        <v>10</v>
      </c>
      <c r="AM38" s="27">
        <v>299.2</v>
      </c>
      <c r="AN38" s="27">
        <v>294</v>
      </c>
      <c r="AO38" s="27">
        <v>5</v>
      </c>
      <c r="AP38" s="27">
        <v>0.2</v>
      </c>
      <c r="AQ38" s="27">
        <v>0</v>
      </c>
      <c r="AR38" s="27">
        <v>4.68</v>
      </c>
      <c r="AS38" s="27">
        <v>4.7</v>
      </c>
      <c r="AT38" s="17">
        <v>7404</v>
      </c>
      <c r="AU38" s="17">
        <v>513</v>
      </c>
      <c r="AV38" s="17">
        <v>3</v>
      </c>
      <c r="AW38" s="27">
        <v>100</v>
      </c>
      <c r="AX38" s="27">
        <v>100</v>
      </c>
      <c r="AY38" s="34" t="s">
        <v>977</v>
      </c>
      <c r="AZ38" s="34" t="s">
        <v>974</v>
      </c>
      <c r="BA38" s="180">
        <v>1</v>
      </c>
      <c r="BB38" s="34" t="s">
        <v>978</v>
      </c>
      <c r="BC38" s="34" t="s">
        <v>979</v>
      </c>
      <c r="BD38" s="38">
        <v>19.824214730000001</v>
      </c>
      <c r="BE38" s="38">
        <v>53.27049177</v>
      </c>
      <c r="BF38" s="38">
        <v>19.818724249999999</v>
      </c>
      <c r="BG38" s="38">
        <v>53.268581279999999</v>
      </c>
      <c r="BH38" s="34" t="s">
        <v>175</v>
      </c>
      <c r="BI38" s="34" t="s">
        <v>204</v>
      </c>
      <c r="BJ38" s="34" t="s">
        <v>145</v>
      </c>
      <c r="BK38" s="34" t="s">
        <v>677</v>
      </c>
      <c r="BL38" s="17">
        <v>2263</v>
      </c>
      <c r="BM38" s="17">
        <v>2942</v>
      </c>
      <c r="BN38" s="17">
        <v>0</v>
      </c>
      <c r="BO38" s="17">
        <v>837</v>
      </c>
      <c r="BP38" s="17">
        <v>1120</v>
      </c>
      <c r="BQ38" s="17">
        <v>10308</v>
      </c>
      <c r="BR38" s="17">
        <v>2263</v>
      </c>
      <c r="BS38" s="35">
        <v>31.9</v>
      </c>
      <c r="BT38" s="27">
        <v>299</v>
      </c>
      <c r="BU38" s="27">
        <v>299</v>
      </c>
      <c r="BV38" s="180" t="s">
        <v>296</v>
      </c>
      <c r="BW38" s="180">
        <v>1</v>
      </c>
      <c r="BX38" s="17">
        <v>602</v>
      </c>
      <c r="BY38" s="17">
        <v>2024</v>
      </c>
      <c r="BZ38" s="17">
        <v>795</v>
      </c>
      <c r="CA38" s="17">
        <v>99</v>
      </c>
      <c r="CB38" s="17">
        <v>25</v>
      </c>
      <c r="CC38" s="17">
        <v>5</v>
      </c>
      <c r="CD38" s="17">
        <v>58</v>
      </c>
      <c r="CE38" s="17">
        <v>15</v>
      </c>
      <c r="CF38" s="17">
        <v>20</v>
      </c>
      <c r="CG38" s="17">
        <v>6</v>
      </c>
      <c r="CH38" s="27">
        <v>79.8</v>
      </c>
      <c r="CI38" s="17">
        <v>76</v>
      </c>
      <c r="CJ38" s="17" t="s">
        <v>165</v>
      </c>
      <c r="CK38" s="17" t="s">
        <v>165</v>
      </c>
      <c r="CL38" s="34" t="s">
        <v>145</v>
      </c>
      <c r="CM38" s="34" t="s">
        <v>145</v>
      </c>
      <c r="CN38" s="34" t="s">
        <v>145</v>
      </c>
      <c r="CO38" s="34" t="s">
        <v>980</v>
      </c>
      <c r="CP38" s="27">
        <v>135</v>
      </c>
      <c r="CQ38" s="27">
        <v>135</v>
      </c>
      <c r="CR38" s="27">
        <v>0</v>
      </c>
      <c r="CS38" s="27">
        <v>0</v>
      </c>
      <c r="CT38" s="27">
        <v>0</v>
      </c>
      <c r="CU38" s="27">
        <v>0</v>
      </c>
      <c r="CV38" s="27">
        <v>0</v>
      </c>
      <c r="CW38" s="27">
        <v>0</v>
      </c>
      <c r="CX38" s="34">
        <v>0</v>
      </c>
      <c r="CY38" s="27">
        <v>0</v>
      </c>
      <c r="CZ38" s="27">
        <v>0</v>
      </c>
      <c r="DA38" s="27">
        <v>0</v>
      </c>
      <c r="DB38" s="27">
        <v>0</v>
      </c>
      <c r="DC38" s="27">
        <v>0</v>
      </c>
      <c r="DD38" s="27">
        <v>0</v>
      </c>
      <c r="DE38" s="27">
        <v>0</v>
      </c>
      <c r="DF38" s="27">
        <v>0</v>
      </c>
      <c r="DG38" s="27">
        <v>0</v>
      </c>
      <c r="DH38" s="27">
        <v>0</v>
      </c>
      <c r="DI38" s="27">
        <v>0</v>
      </c>
      <c r="DJ38" s="27">
        <v>0</v>
      </c>
      <c r="DK38" s="27">
        <v>0</v>
      </c>
      <c r="DL38" s="27">
        <v>0</v>
      </c>
      <c r="DM38" s="34" t="s">
        <v>145</v>
      </c>
      <c r="DN38" s="27">
        <v>0</v>
      </c>
      <c r="DO38" s="34" t="s">
        <v>145</v>
      </c>
      <c r="DP38" s="38">
        <v>19.818321910000002</v>
      </c>
      <c r="DQ38" s="38">
        <v>53.262475510000002</v>
      </c>
      <c r="DR38" s="34" t="s">
        <v>145</v>
      </c>
      <c r="DS38" s="34" t="s">
        <v>145</v>
      </c>
      <c r="DT38" s="34" t="s">
        <v>145</v>
      </c>
      <c r="DU38" s="34" t="s">
        <v>145</v>
      </c>
      <c r="DV38" s="34" t="s">
        <v>145</v>
      </c>
      <c r="DW38" s="34" t="s">
        <v>981</v>
      </c>
    </row>
    <row r="39" spans="1:127" s="140" customFormat="1" ht="46.5" customHeight="1">
      <c r="A39" s="121">
        <v>34</v>
      </c>
      <c r="B39" s="122" t="s">
        <v>1061</v>
      </c>
      <c r="C39" s="123" t="s">
        <v>144</v>
      </c>
      <c r="D39" s="121" t="s">
        <v>225</v>
      </c>
      <c r="E39" s="124">
        <v>1</v>
      </c>
      <c r="F39" s="124" t="s">
        <v>146</v>
      </c>
      <c r="G39" s="122" t="s">
        <v>1062</v>
      </c>
      <c r="H39" s="122" t="s">
        <v>1063</v>
      </c>
      <c r="I39" s="122" t="s">
        <v>688</v>
      </c>
      <c r="J39" s="125" t="s">
        <v>149</v>
      </c>
      <c r="K39" s="125" t="s">
        <v>194</v>
      </c>
      <c r="L39" s="125" t="s">
        <v>175</v>
      </c>
      <c r="M39" s="122" t="s">
        <v>1063</v>
      </c>
      <c r="N39" s="115" t="s">
        <v>512</v>
      </c>
      <c r="O39" s="122" t="s">
        <v>1063</v>
      </c>
      <c r="P39" s="126">
        <v>9286</v>
      </c>
      <c r="Q39" s="126">
        <v>1</v>
      </c>
      <c r="R39" s="126">
        <v>3</v>
      </c>
      <c r="S39" s="122" t="s">
        <v>1064</v>
      </c>
      <c r="T39" s="126">
        <v>9248</v>
      </c>
      <c r="U39" s="126">
        <v>3</v>
      </c>
      <c r="V39" s="126">
        <v>4622</v>
      </c>
      <c r="W39" s="126">
        <v>3580</v>
      </c>
      <c r="X39" s="126">
        <v>1041</v>
      </c>
      <c r="Y39" s="126">
        <v>1</v>
      </c>
      <c r="Z39" s="126">
        <v>1</v>
      </c>
      <c r="AA39" s="122" t="s">
        <v>179</v>
      </c>
      <c r="AB39" s="127">
        <v>94.26</v>
      </c>
      <c r="AC39" s="128">
        <v>38.78</v>
      </c>
      <c r="AD39" s="129">
        <v>0</v>
      </c>
      <c r="AE39" s="129">
        <v>0</v>
      </c>
      <c r="AF39" s="128">
        <v>94.26</v>
      </c>
      <c r="AG39" s="128">
        <v>38.78</v>
      </c>
      <c r="AH39" s="129">
        <v>0</v>
      </c>
      <c r="AI39" s="128">
        <v>0.25</v>
      </c>
      <c r="AJ39" s="130">
        <v>0</v>
      </c>
      <c r="AK39" s="118">
        <v>0</v>
      </c>
      <c r="AL39" s="126">
        <v>30</v>
      </c>
      <c r="AM39" s="131">
        <v>235</v>
      </c>
      <c r="AN39" s="131">
        <v>232</v>
      </c>
      <c r="AO39" s="131">
        <v>3</v>
      </c>
      <c r="AP39" s="131">
        <v>0.01</v>
      </c>
      <c r="AQ39" s="131">
        <v>0</v>
      </c>
      <c r="AR39" s="132">
        <v>4.8499999999999996</v>
      </c>
      <c r="AS39" s="132">
        <v>4.8499999999999996</v>
      </c>
      <c r="AT39" s="133">
        <v>3580</v>
      </c>
      <c r="AU39" s="134">
        <v>2556</v>
      </c>
      <c r="AV39" s="134">
        <v>367</v>
      </c>
      <c r="AW39" s="130">
        <v>70.3</v>
      </c>
      <c r="AX39" s="131">
        <v>97</v>
      </c>
      <c r="AY39" s="122" t="s">
        <v>1065</v>
      </c>
      <c r="AZ39" s="122" t="s">
        <v>1063</v>
      </c>
      <c r="BA39" s="124">
        <v>1</v>
      </c>
      <c r="BB39" s="122" t="s">
        <v>1066</v>
      </c>
      <c r="BC39" s="122" t="s">
        <v>1067</v>
      </c>
      <c r="BD39" s="135">
        <v>20.05</v>
      </c>
      <c r="BE39" s="135">
        <v>53.48</v>
      </c>
      <c r="BF39" s="135">
        <v>20.05</v>
      </c>
      <c r="BG39" s="135">
        <v>53.48</v>
      </c>
      <c r="BH39" s="122" t="s">
        <v>626</v>
      </c>
      <c r="BI39" s="122" t="s">
        <v>1023</v>
      </c>
      <c r="BJ39" s="121" t="s">
        <v>225</v>
      </c>
      <c r="BK39" s="122" t="s">
        <v>1068</v>
      </c>
      <c r="BL39" s="126">
        <v>600</v>
      </c>
      <c r="BM39" s="126">
        <v>720</v>
      </c>
      <c r="BN39" s="126">
        <v>0</v>
      </c>
      <c r="BO39" s="126">
        <v>600</v>
      </c>
      <c r="BP39" s="126">
        <v>720</v>
      </c>
      <c r="BQ39" s="126">
        <v>14999</v>
      </c>
      <c r="BR39" s="126">
        <v>9008</v>
      </c>
      <c r="BS39" s="122">
        <v>97</v>
      </c>
      <c r="BT39" s="131">
        <v>235</v>
      </c>
      <c r="BU39" s="131">
        <v>235</v>
      </c>
      <c r="BV39" s="136" t="s">
        <v>296</v>
      </c>
      <c r="BW39" s="137">
        <v>1</v>
      </c>
      <c r="BX39" s="138">
        <v>697.75</v>
      </c>
      <c r="BY39" s="138">
        <v>1294.25</v>
      </c>
      <c r="BZ39" s="138">
        <v>329.67</v>
      </c>
      <c r="CA39" s="138">
        <v>92.66</v>
      </c>
      <c r="CB39" s="138">
        <v>12.47</v>
      </c>
      <c r="CC39" s="138">
        <v>5.71</v>
      </c>
      <c r="CD39" s="138">
        <v>31.33</v>
      </c>
      <c r="CE39" s="138">
        <v>7.35</v>
      </c>
      <c r="CF39" s="138">
        <v>23.15</v>
      </c>
      <c r="CG39" s="126">
        <v>0.52</v>
      </c>
      <c r="CH39" s="128">
        <v>75.27</v>
      </c>
      <c r="CI39" s="128">
        <v>95.83</v>
      </c>
      <c r="CJ39" s="116" t="s">
        <v>165</v>
      </c>
      <c r="CK39" s="116" t="s">
        <v>165</v>
      </c>
      <c r="CL39" s="112" t="s">
        <v>145</v>
      </c>
      <c r="CM39" s="112" t="s">
        <v>145</v>
      </c>
      <c r="CN39" s="112" t="s">
        <v>145</v>
      </c>
      <c r="CO39" s="122" t="s">
        <v>1069</v>
      </c>
      <c r="CP39" s="131">
        <v>17.7</v>
      </c>
      <c r="CQ39" s="131">
        <v>0</v>
      </c>
      <c r="CR39" s="131">
        <v>0</v>
      </c>
      <c r="CS39" s="131">
        <v>0</v>
      </c>
      <c r="CT39" s="131">
        <v>0</v>
      </c>
      <c r="CU39" s="131">
        <v>17.7</v>
      </c>
      <c r="CV39" s="131">
        <v>0</v>
      </c>
      <c r="CW39" s="131">
        <v>0</v>
      </c>
      <c r="CX39" s="122">
        <v>0</v>
      </c>
      <c r="CY39" s="131">
        <v>0</v>
      </c>
      <c r="CZ39" s="131">
        <v>0</v>
      </c>
      <c r="DA39" s="131">
        <v>0</v>
      </c>
      <c r="DB39" s="131">
        <v>0</v>
      </c>
      <c r="DC39" s="131">
        <v>0</v>
      </c>
      <c r="DD39" s="131">
        <v>0</v>
      </c>
      <c r="DE39" s="131">
        <v>0</v>
      </c>
      <c r="DF39" s="131">
        <v>0</v>
      </c>
      <c r="DG39" s="131">
        <v>0</v>
      </c>
      <c r="DH39" s="131">
        <v>0</v>
      </c>
      <c r="DI39" s="131">
        <v>0</v>
      </c>
      <c r="DJ39" s="131">
        <v>0</v>
      </c>
      <c r="DK39" s="131">
        <v>0</v>
      </c>
      <c r="DL39" s="131">
        <v>0</v>
      </c>
      <c r="DM39" s="122" t="s">
        <v>145</v>
      </c>
      <c r="DN39" s="131">
        <v>0</v>
      </c>
      <c r="DO39" s="122" t="s">
        <v>145</v>
      </c>
      <c r="DP39" s="135">
        <v>20.084689999999998</v>
      </c>
      <c r="DQ39" s="135">
        <v>53.805230000000002</v>
      </c>
      <c r="DR39" s="112" t="s">
        <v>225</v>
      </c>
      <c r="DS39" s="112" t="s">
        <v>225</v>
      </c>
      <c r="DT39" s="112" t="s">
        <v>145</v>
      </c>
      <c r="DU39" s="112" t="s">
        <v>145</v>
      </c>
      <c r="DV39" s="112" t="s">
        <v>145</v>
      </c>
      <c r="DW39" s="139" t="s">
        <v>1070</v>
      </c>
    </row>
    <row r="40" spans="1:127" s="18" customFormat="1" ht="46.5" customHeight="1">
      <c r="A40" s="180">
        <v>35</v>
      </c>
      <c r="B40" s="180" t="s">
        <v>572</v>
      </c>
      <c r="C40" s="27" t="s">
        <v>144</v>
      </c>
      <c r="D40" s="180" t="s">
        <v>145</v>
      </c>
      <c r="E40" s="180">
        <v>1</v>
      </c>
      <c r="F40" s="180" t="s">
        <v>146</v>
      </c>
      <c r="G40" s="180" t="s">
        <v>573</v>
      </c>
      <c r="H40" s="180" t="s">
        <v>574</v>
      </c>
      <c r="I40" s="180" t="s">
        <v>349</v>
      </c>
      <c r="J40" s="16" t="s">
        <v>149</v>
      </c>
      <c r="K40" s="16" t="s">
        <v>150</v>
      </c>
      <c r="L40" s="16" t="s">
        <v>151</v>
      </c>
      <c r="M40" s="180" t="s">
        <v>574</v>
      </c>
      <c r="N40" s="115" t="s">
        <v>286</v>
      </c>
      <c r="O40" s="180" t="s">
        <v>574</v>
      </c>
      <c r="P40" s="17">
        <v>7486</v>
      </c>
      <c r="Q40" s="17">
        <v>1</v>
      </c>
      <c r="R40" s="17">
        <v>3</v>
      </c>
      <c r="S40" s="180" t="s">
        <v>575</v>
      </c>
      <c r="T40" s="17">
        <v>7486</v>
      </c>
      <c r="U40" s="17">
        <v>3</v>
      </c>
      <c r="V40" s="17">
        <v>8123</v>
      </c>
      <c r="W40" s="17">
        <v>4198</v>
      </c>
      <c r="X40" s="17">
        <v>3925</v>
      </c>
      <c r="Y40" s="17">
        <v>0</v>
      </c>
      <c r="Z40" s="17">
        <v>0</v>
      </c>
      <c r="AA40" s="180" t="s">
        <v>576</v>
      </c>
      <c r="AB40" s="27">
        <v>65.099999999999994</v>
      </c>
      <c r="AC40" s="27">
        <v>35.6</v>
      </c>
      <c r="AD40" s="27">
        <v>6.1</v>
      </c>
      <c r="AE40" s="27">
        <v>6.1</v>
      </c>
      <c r="AF40" s="27">
        <v>71.2</v>
      </c>
      <c r="AG40" s="27">
        <v>41.7</v>
      </c>
      <c r="AH40" s="27">
        <v>0</v>
      </c>
      <c r="AI40" s="27">
        <v>0</v>
      </c>
      <c r="AJ40" s="27">
        <v>0</v>
      </c>
      <c r="AK40" s="27">
        <v>0</v>
      </c>
      <c r="AL40" s="17">
        <v>0</v>
      </c>
      <c r="AM40" s="27">
        <v>223.5</v>
      </c>
      <c r="AN40" s="27">
        <v>222.2</v>
      </c>
      <c r="AO40" s="27">
        <v>1.27</v>
      </c>
      <c r="AP40" s="27">
        <v>0</v>
      </c>
      <c r="AQ40" s="27">
        <v>0</v>
      </c>
      <c r="AR40" s="180">
        <v>6.17</v>
      </c>
      <c r="AS40" s="180">
        <v>6.17</v>
      </c>
      <c r="AT40" s="17">
        <v>4198</v>
      </c>
      <c r="AU40" s="17">
        <v>0</v>
      </c>
      <c r="AV40" s="17">
        <v>0</v>
      </c>
      <c r="AW40" s="27">
        <v>56</v>
      </c>
      <c r="AX40" s="27">
        <v>78.7</v>
      </c>
      <c r="AY40" s="180" t="s">
        <v>577</v>
      </c>
      <c r="AZ40" s="180" t="s">
        <v>574</v>
      </c>
      <c r="BA40" s="180">
        <v>1</v>
      </c>
      <c r="BB40" s="180" t="s">
        <v>578</v>
      </c>
      <c r="BC40" s="180" t="s">
        <v>579</v>
      </c>
      <c r="BD40" s="38">
        <v>20.728611099999998</v>
      </c>
      <c r="BE40" s="38">
        <v>53.974166699999998</v>
      </c>
      <c r="BF40" s="38">
        <v>20.728611099999998</v>
      </c>
      <c r="BG40" s="38">
        <v>53.974166699999998</v>
      </c>
      <c r="BH40" s="180" t="s">
        <v>145</v>
      </c>
      <c r="BI40" s="180" t="s">
        <v>145</v>
      </c>
      <c r="BJ40" s="180" t="s">
        <v>145</v>
      </c>
      <c r="BK40" s="180" t="s">
        <v>580</v>
      </c>
      <c r="BL40" s="17">
        <v>650</v>
      </c>
      <c r="BM40" s="17">
        <v>1000</v>
      </c>
      <c r="BN40" s="17">
        <v>1000</v>
      </c>
      <c r="BO40" s="17">
        <v>450</v>
      </c>
      <c r="BP40" s="17">
        <v>980</v>
      </c>
      <c r="BQ40" s="17">
        <v>8883</v>
      </c>
      <c r="BR40" s="17">
        <v>6676</v>
      </c>
      <c r="BS40" s="180">
        <v>89</v>
      </c>
      <c r="BT40" s="27">
        <v>223.5</v>
      </c>
      <c r="BU40" s="27">
        <v>223.5</v>
      </c>
      <c r="BV40" s="180" t="s">
        <v>296</v>
      </c>
      <c r="BW40" s="180">
        <v>1</v>
      </c>
      <c r="BX40" s="17">
        <v>0</v>
      </c>
      <c r="BY40" s="17">
        <v>0</v>
      </c>
      <c r="BZ40" s="17">
        <v>0</v>
      </c>
      <c r="CA40" s="17">
        <v>0</v>
      </c>
      <c r="CB40" s="17">
        <v>0</v>
      </c>
      <c r="CC40" s="17">
        <v>6.62</v>
      </c>
      <c r="CD40" s="17">
        <v>54.5</v>
      </c>
      <c r="CE40" s="17">
        <v>5.35</v>
      </c>
      <c r="CF40" s="17">
        <v>0</v>
      </c>
      <c r="CG40" s="17">
        <v>0</v>
      </c>
      <c r="CH40" s="17">
        <v>0</v>
      </c>
      <c r="CI40" s="17">
        <v>0</v>
      </c>
      <c r="CJ40" s="17" t="s">
        <v>165</v>
      </c>
      <c r="CK40" s="17" t="s">
        <v>165</v>
      </c>
      <c r="CL40" s="180" t="s">
        <v>145</v>
      </c>
      <c r="CM40" s="180" t="s">
        <v>145</v>
      </c>
      <c r="CN40" s="180" t="s">
        <v>145</v>
      </c>
      <c r="CO40" s="180" t="s">
        <v>581</v>
      </c>
      <c r="CP40" s="27">
        <v>70.8</v>
      </c>
      <c r="CQ40" s="27">
        <v>60.8</v>
      </c>
      <c r="CR40" s="27">
        <v>0</v>
      </c>
      <c r="CS40" s="27">
        <v>0</v>
      </c>
      <c r="CT40" s="27">
        <v>0</v>
      </c>
      <c r="CU40" s="27">
        <v>10</v>
      </c>
      <c r="CV40" s="27">
        <v>0</v>
      </c>
      <c r="CW40" s="27">
        <v>0</v>
      </c>
      <c r="CX40" s="180">
        <v>0</v>
      </c>
      <c r="CY40" s="27">
        <v>0</v>
      </c>
      <c r="CZ40" s="27">
        <v>0</v>
      </c>
      <c r="DA40" s="27">
        <v>0</v>
      </c>
      <c r="DB40" s="27">
        <v>0</v>
      </c>
      <c r="DC40" s="27">
        <v>0</v>
      </c>
      <c r="DD40" s="27">
        <v>0</v>
      </c>
      <c r="DE40" s="27">
        <v>0</v>
      </c>
      <c r="DF40" s="27">
        <v>0</v>
      </c>
      <c r="DG40" s="27">
        <v>0</v>
      </c>
      <c r="DH40" s="27">
        <v>0</v>
      </c>
      <c r="DI40" s="27">
        <v>0</v>
      </c>
      <c r="DJ40" s="27">
        <v>0</v>
      </c>
      <c r="DK40" s="27">
        <v>0</v>
      </c>
      <c r="DL40" s="27">
        <v>0</v>
      </c>
      <c r="DM40" s="180" t="s">
        <v>145</v>
      </c>
      <c r="DN40" s="27">
        <v>0</v>
      </c>
      <c r="DO40" s="180" t="s">
        <v>145</v>
      </c>
      <c r="DP40" s="38">
        <v>20.739863199999998</v>
      </c>
      <c r="DQ40" s="38">
        <v>53.972439000000001</v>
      </c>
      <c r="DR40" s="180" t="s">
        <v>145</v>
      </c>
      <c r="DS40" s="180" t="s">
        <v>145</v>
      </c>
      <c r="DT40" s="3" t="s">
        <v>145</v>
      </c>
      <c r="DU40" s="3" t="s">
        <v>145</v>
      </c>
      <c r="DV40" s="3" t="s">
        <v>145</v>
      </c>
      <c r="DW40" s="180" t="s">
        <v>582</v>
      </c>
    </row>
    <row r="41" spans="1:127" ht="81.75" customHeight="1">
      <c r="A41" s="180">
        <v>36</v>
      </c>
      <c r="B41" s="1" t="s">
        <v>583</v>
      </c>
      <c r="C41" s="27" t="s">
        <v>144</v>
      </c>
      <c r="D41" s="180" t="s">
        <v>145</v>
      </c>
      <c r="E41" s="180">
        <v>1</v>
      </c>
      <c r="F41" s="180" t="s">
        <v>146</v>
      </c>
      <c r="G41" s="1" t="s">
        <v>584</v>
      </c>
      <c r="H41" s="1" t="s">
        <v>1001</v>
      </c>
      <c r="I41" s="1" t="s">
        <v>269</v>
      </c>
      <c r="J41" s="16" t="s">
        <v>149</v>
      </c>
      <c r="K41" s="16" t="s">
        <v>174</v>
      </c>
      <c r="L41" s="16" t="s">
        <v>175</v>
      </c>
      <c r="M41" s="1" t="s">
        <v>1001</v>
      </c>
      <c r="N41" s="16" t="s">
        <v>512</v>
      </c>
      <c r="O41" s="1" t="s">
        <v>1004</v>
      </c>
      <c r="P41" s="17">
        <v>7770</v>
      </c>
      <c r="Q41" s="17">
        <v>1</v>
      </c>
      <c r="R41" s="17">
        <v>3</v>
      </c>
      <c r="S41" s="1" t="s">
        <v>586</v>
      </c>
      <c r="T41" s="17">
        <v>7769</v>
      </c>
      <c r="U41" s="17">
        <v>3</v>
      </c>
      <c r="V41" s="17">
        <v>4154</v>
      </c>
      <c r="W41" s="17">
        <v>2270</v>
      </c>
      <c r="X41" s="17">
        <v>1884</v>
      </c>
      <c r="Y41" s="17">
        <v>0</v>
      </c>
      <c r="Z41" s="17">
        <v>0</v>
      </c>
      <c r="AA41" s="1" t="s">
        <v>179</v>
      </c>
      <c r="AB41" s="27">
        <v>66.599999999999994</v>
      </c>
      <c r="AC41" s="27">
        <v>35.299999999999997</v>
      </c>
      <c r="AD41" s="27">
        <v>0</v>
      </c>
      <c r="AE41" s="27">
        <v>0</v>
      </c>
      <c r="AF41" s="27">
        <v>66.599999999999994</v>
      </c>
      <c r="AG41" s="27">
        <v>35.299999999999997</v>
      </c>
      <c r="AH41" s="27">
        <v>0</v>
      </c>
      <c r="AI41" s="27">
        <v>0</v>
      </c>
      <c r="AJ41" s="27">
        <v>0</v>
      </c>
      <c r="AK41" s="27">
        <v>0</v>
      </c>
      <c r="AL41" s="17">
        <v>0</v>
      </c>
      <c r="AM41" s="27">
        <v>68.5</v>
      </c>
      <c r="AN41" s="27">
        <v>58.8</v>
      </c>
      <c r="AO41" s="27">
        <v>9.6999999999999993</v>
      </c>
      <c r="AP41" s="27">
        <v>0</v>
      </c>
      <c r="AQ41" s="27">
        <v>0</v>
      </c>
      <c r="AR41" s="180" t="s">
        <v>587</v>
      </c>
      <c r="AS41" s="180" t="s">
        <v>588</v>
      </c>
      <c r="AT41" s="17">
        <v>2025</v>
      </c>
      <c r="AU41" s="17">
        <v>0</v>
      </c>
      <c r="AV41" s="17">
        <v>2129</v>
      </c>
      <c r="AW41" s="27">
        <v>53.5</v>
      </c>
      <c r="AX41" s="27">
        <v>53.5</v>
      </c>
      <c r="AY41" s="1" t="s">
        <v>589</v>
      </c>
      <c r="AZ41" s="1" t="s">
        <v>585</v>
      </c>
      <c r="BA41" s="180">
        <v>1</v>
      </c>
      <c r="BB41" s="1" t="s">
        <v>590</v>
      </c>
      <c r="BC41" s="1" t="s">
        <v>591</v>
      </c>
      <c r="BD41" s="58">
        <v>20.723248269999999</v>
      </c>
      <c r="BE41" s="58">
        <v>53.522392240000002</v>
      </c>
      <c r="BF41" s="58">
        <v>20.723248269999999</v>
      </c>
      <c r="BG41" s="58">
        <v>53.522392240000002</v>
      </c>
      <c r="BH41" s="1" t="s">
        <v>175</v>
      </c>
      <c r="BI41" s="1" t="s">
        <v>184</v>
      </c>
      <c r="BJ41" s="1" t="s">
        <v>1006</v>
      </c>
      <c r="BK41" s="1" t="s">
        <v>1007</v>
      </c>
      <c r="BL41" s="17">
        <v>1050</v>
      </c>
      <c r="BM41" s="17">
        <v>1575</v>
      </c>
      <c r="BN41" s="17">
        <v>1100</v>
      </c>
      <c r="BO41" s="17">
        <v>700</v>
      </c>
      <c r="BP41" s="17">
        <v>750</v>
      </c>
      <c r="BQ41" s="17">
        <v>7219</v>
      </c>
      <c r="BR41" s="17">
        <v>3155</v>
      </c>
      <c r="BS41" s="1">
        <v>40.6</v>
      </c>
      <c r="BT41" s="27">
        <v>68.5</v>
      </c>
      <c r="BU41" s="27">
        <v>68.5</v>
      </c>
      <c r="BV41" s="180" t="s">
        <v>296</v>
      </c>
      <c r="BW41" s="180">
        <v>1</v>
      </c>
      <c r="BX41" s="17">
        <v>0</v>
      </c>
      <c r="BY41" s="17">
        <v>0</v>
      </c>
      <c r="BZ41" s="17">
        <v>0</v>
      </c>
      <c r="CA41" s="17">
        <v>0</v>
      </c>
      <c r="CB41" s="17">
        <v>0</v>
      </c>
      <c r="CC41" s="17">
        <v>23</v>
      </c>
      <c r="CD41" s="17">
        <v>30.08</v>
      </c>
      <c r="CE41" s="17">
        <v>51</v>
      </c>
      <c r="CF41" s="17">
        <v>0</v>
      </c>
      <c r="CG41" s="17">
        <v>0</v>
      </c>
      <c r="CH41" s="17">
        <v>0</v>
      </c>
      <c r="CI41" s="17">
        <v>0</v>
      </c>
      <c r="CJ41" s="17" t="s">
        <v>165</v>
      </c>
      <c r="CK41" s="17" t="s">
        <v>297</v>
      </c>
      <c r="CL41" s="1">
        <v>2015</v>
      </c>
      <c r="CM41" s="1">
        <v>2015</v>
      </c>
      <c r="CN41" s="1" t="s">
        <v>145</v>
      </c>
      <c r="CO41" s="1" t="s">
        <v>592</v>
      </c>
      <c r="CP41" s="27">
        <v>24</v>
      </c>
      <c r="CQ41" s="27">
        <v>12</v>
      </c>
      <c r="CR41" s="27">
        <v>12</v>
      </c>
      <c r="CS41" s="27">
        <v>0</v>
      </c>
      <c r="CT41" s="27">
        <v>0</v>
      </c>
      <c r="CU41" s="27">
        <v>0</v>
      </c>
      <c r="CV41" s="27">
        <v>0</v>
      </c>
      <c r="CW41" s="27">
        <v>0</v>
      </c>
      <c r="CX41" s="1">
        <v>0</v>
      </c>
      <c r="CY41" s="27">
        <v>180</v>
      </c>
      <c r="CZ41" s="27">
        <v>180</v>
      </c>
      <c r="DA41" s="27">
        <v>0</v>
      </c>
      <c r="DB41" s="27">
        <v>0</v>
      </c>
      <c r="DC41" s="27">
        <v>0</v>
      </c>
      <c r="DD41" s="27">
        <v>0</v>
      </c>
      <c r="DE41" s="27">
        <v>0</v>
      </c>
      <c r="DF41" s="27">
        <v>0</v>
      </c>
      <c r="DG41" s="27">
        <v>0</v>
      </c>
      <c r="DH41" s="27">
        <v>180</v>
      </c>
      <c r="DI41" s="27">
        <v>180</v>
      </c>
      <c r="DJ41" s="27">
        <v>0</v>
      </c>
      <c r="DK41" s="27">
        <v>0</v>
      </c>
      <c r="DL41" s="27">
        <v>0</v>
      </c>
      <c r="DM41" s="1" t="s">
        <v>145</v>
      </c>
      <c r="DN41" s="27">
        <v>0</v>
      </c>
      <c r="DO41" s="1" t="s">
        <v>145</v>
      </c>
      <c r="DP41" s="38">
        <v>20.723618420000001</v>
      </c>
      <c r="DQ41" s="38">
        <v>53.529031619999998</v>
      </c>
      <c r="DR41" s="180" t="s">
        <v>145</v>
      </c>
      <c r="DS41" s="180" t="s">
        <v>145</v>
      </c>
      <c r="DT41" s="180" t="s">
        <v>145</v>
      </c>
      <c r="DU41" s="180" t="s">
        <v>145</v>
      </c>
      <c r="DV41" s="180" t="s">
        <v>145</v>
      </c>
      <c r="DW41" s="1" t="s">
        <v>1163</v>
      </c>
    </row>
    <row r="42" spans="1:127" ht="102" customHeight="1">
      <c r="A42" s="180">
        <v>37</v>
      </c>
      <c r="B42" s="1" t="s">
        <v>593</v>
      </c>
      <c r="C42" s="53" t="s">
        <v>144</v>
      </c>
      <c r="D42" s="5" t="s">
        <v>145</v>
      </c>
      <c r="E42" s="180">
        <v>1</v>
      </c>
      <c r="F42" s="180" t="s">
        <v>146</v>
      </c>
      <c r="G42" s="1" t="s">
        <v>594</v>
      </c>
      <c r="H42" s="1" t="s">
        <v>595</v>
      </c>
      <c r="I42" s="1" t="s">
        <v>378</v>
      </c>
      <c r="J42" s="16" t="s">
        <v>149</v>
      </c>
      <c r="K42" s="16" t="s">
        <v>174</v>
      </c>
      <c r="L42" s="16" t="s">
        <v>175</v>
      </c>
      <c r="M42" s="1" t="s">
        <v>595</v>
      </c>
      <c r="N42" s="115" t="s">
        <v>286</v>
      </c>
      <c r="O42" s="1" t="s">
        <v>595</v>
      </c>
      <c r="P42" s="17">
        <v>6000</v>
      </c>
      <c r="Q42" s="17">
        <v>1</v>
      </c>
      <c r="R42" s="17">
        <v>3</v>
      </c>
      <c r="S42" s="1" t="s">
        <v>596</v>
      </c>
      <c r="T42" s="17">
        <v>6000</v>
      </c>
      <c r="U42" s="17">
        <v>3</v>
      </c>
      <c r="V42" s="52">
        <v>7697</v>
      </c>
      <c r="W42" s="17">
        <v>7241</v>
      </c>
      <c r="X42" s="17">
        <v>393</v>
      </c>
      <c r="Y42" s="17">
        <v>63</v>
      </c>
      <c r="Z42" s="17">
        <v>18</v>
      </c>
      <c r="AA42" s="1" t="s">
        <v>198</v>
      </c>
      <c r="AB42" s="27">
        <v>104.6</v>
      </c>
      <c r="AC42" s="27">
        <v>45.4</v>
      </c>
      <c r="AD42" s="27">
        <v>0</v>
      </c>
      <c r="AE42" s="27">
        <v>0</v>
      </c>
      <c r="AF42" s="27">
        <v>104.6</v>
      </c>
      <c r="AG42" s="27">
        <v>45.4</v>
      </c>
      <c r="AH42" s="27">
        <v>5.3</v>
      </c>
      <c r="AI42" s="27">
        <v>0</v>
      </c>
      <c r="AJ42" s="27">
        <v>0</v>
      </c>
      <c r="AK42" s="27">
        <v>0</v>
      </c>
      <c r="AL42" s="17">
        <v>8</v>
      </c>
      <c r="AM42" s="27">
        <v>458</v>
      </c>
      <c r="AN42" s="27">
        <v>444.7</v>
      </c>
      <c r="AO42" s="27">
        <v>6</v>
      </c>
      <c r="AP42" s="27">
        <v>1.3</v>
      </c>
      <c r="AQ42" s="27">
        <v>6</v>
      </c>
      <c r="AR42" s="27">
        <v>3.88</v>
      </c>
      <c r="AS42" s="27">
        <v>2.09</v>
      </c>
      <c r="AT42" s="17">
        <v>7241</v>
      </c>
      <c r="AU42" s="17">
        <v>0</v>
      </c>
      <c r="AV42" s="17">
        <v>6347</v>
      </c>
      <c r="AW42" s="27">
        <v>100</v>
      </c>
      <c r="AX42" s="27">
        <v>98</v>
      </c>
      <c r="AY42" s="1" t="s">
        <v>597</v>
      </c>
      <c r="AZ42" s="1" t="s">
        <v>595</v>
      </c>
      <c r="BA42" s="180">
        <v>1</v>
      </c>
      <c r="BB42" s="1" t="s">
        <v>598</v>
      </c>
      <c r="BC42" s="1" t="s">
        <v>599</v>
      </c>
      <c r="BD42" s="38">
        <v>21.568315770000002</v>
      </c>
      <c r="BE42" s="38">
        <v>53.812445769999997</v>
      </c>
      <c r="BF42" s="38">
        <v>21.568445530000002</v>
      </c>
      <c r="BG42" s="38">
        <v>53.801666670000003</v>
      </c>
      <c r="BH42" s="1" t="s">
        <v>145</v>
      </c>
      <c r="BI42" s="1" t="s">
        <v>145</v>
      </c>
      <c r="BJ42" s="1" t="s">
        <v>145</v>
      </c>
      <c r="BK42" s="1" t="s">
        <v>600</v>
      </c>
      <c r="BL42" s="17">
        <v>3000</v>
      </c>
      <c r="BM42" s="17">
        <v>3900</v>
      </c>
      <c r="BN42" s="52">
        <v>0</v>
      </c>
      <c r="BO42" s="17">
        <v>2140</v>
      </c>
      <c r="BP42" s="17">
        <v>2460</v>
      </c>
      <c r="BQ42" s="17">
        <v>20000</v>
      </c>
      <c r="BR42" s="17">
        <v>4178</v>
      </c>
      <c r="BS42" s="1">
        <v>69.599999999999994</v>
      </c>
      <c r="BT42" s="27">
        <v>450.7</v>
      </c>
      <c r="BU42" s="27">
        <v>450.7</v>
      </c>
      <c r="BV42" s="180" t="s">
        <v>206</v>
      </c>
      <c r="BW42" s="180">
        <v>1</v>
      </c>
      <c r="BX42" s="17">
        <v>200</v>
      </c>
      <c r="BY42" s="17">
        <v>786</v>
      </c>
      <c r="BZ42" s="17">
        <v>266</v>
      </c>
      <c r="CA42" s="27">
        <v>85.9</v>
      </c>
      <c r="CB42" s="27">
        <v>14.4</v>
      </c>
      <c r="CC42" s="26">
        <v>3.72</v>
      </c>
      <c r="CD42" s="26">
        <v>33.840000000000003</v>
      </c>
      <c r="CE42" s="26">
        <v>5.23</v>
      </c>
      <c r="CF42" s="26">
        <v>12.53</v>
      </c>
      <c r="CG42" s="26">
        <v>0.25</v>
      </c>
      <c r="CH42" s="27">
        <v>85.4</v>
      </c>
      <c r="CI42" s="27">
        <v>98.3</v>
      </c>
      <c r="CJ42" s="17" t="s">
        <v>165</v>
      </c>
      <c r="CK42" s="17" t="s">
        <v>165</v>
      </c>
      <c r="CL42" s="1" t="s">
        <v>145</v>
      </c>
      <c r="CM42" s="1" t="s">
        <v>145</v>
      </c>
      <c r="CN42" s="1" t="s">
        <v>145</v>
      </c>
      <c r="CO42" s="1" t="s">
        <v>601</v>
      </c>
      <c r="CP42" s="53">
        <v>16</v>
      </c>
      <c r="CQ42" s="27">
        <v>0</v>
      </c>
      <c r="CR42" s="27">
        <v>0</v>
      </c>
      <c r="CS42" s="27">
        <v>0</v>
      </c>
      <c r="CT42" s="27">
        <v>0</v>
      </c>
      <c r="CU42" s="27">
        <v>1</v>
      </c>
      <c r="CV42" s="27">
        <v>0</v>
      </c>
      <c r="CW42" s="27">
        <v>15</v>
      </c>
      <c r="CX42" s="1" t="s">
        <v>602</v>
      </c>
      <c r="CY42" s="27">
        <v>0</v>
      </c>
      <c r="CZ42" s="27">
        <v>0</v>
      </c>
      <c r="DA42" s="27">
        <v>0</v>
      </c>
      <c r="DB42" s="27">
        <v>0</v>
      </c>
      <c r="DC42" s="27">
        <v>0</v>
      </c>
      <c r="DD42" s="27">
        <v>0</v>
      </c>
      <c r="DE42" s="27">
        <v>0</v>
      </c>
      <c r="DF42" s="27">
        <v>0</v>
      </c>
      <c r="DG42" s="27">
        <v>0</v>
      </c>
      <c r="DH42" s="27">
        <v>0</v>
      </c>
      <c r="DI42" s="27">
        <v>0</v>
      </c>
      <c r="DJ42" s="27">
        <v>0</v>
      </c>
      <c r="DK42" s="27">
        <v>0</v>
      </c>
      <c r="DL42" s="27">
        <v>0</v>
      </c>
      <c r="DM42" s="1" t="s">
        <v>145</v>
      </c>
      <c r="DN42" s="27">
        <v>0</v>
      </c>
      <c r="DO42" s="1" t="s">
        <v>145</v>
      </c>
      <c r="DP42" s="38">
        <v>21.571128999999999</v>
      </c>
      <c r="DQ42" s="38">
        <v>53.8031048</v>
      </c>
      <c r="DR42" s="1" t="s">
        <v>603</v>
      </c>
      <c r="DS42" s="1" t="s">
        <v>604</v>
      </c>
      <c r="DT42" s="1" t="s">
        <v>165</v>
      </c>
      <c r="DU42" s="1" t="s">
        <v>165</v>
      </c>
      <c r="DV42" s="1" t="s">
        <v>165</v>
      </c>
      <c r="DW42" s="1" t="s">
        <v>989</v>
      </c>
    </row>
    <row r="43" spans="1:127" s="111" customFormat="1" ht="72.75" customHeight="1">
      <c r="A43" s="180">
        <v>36</v>
      </c>
      <c r="B43" s="34" t="s">
        <v>1071</v>
      </c>
      <c r="C43" s="94" t="s">
        <v>144</v>
      </c>
      <c r="D43" s="34" t="s">
        <v>145</v>
      </c>
      <c r="E43" s="95">
        <v>1</v>
      </c>
      <c r="F43" s="95" t="s">
        <v>146</v>
      </c>
      <c r="G43" s="34" t="s">
        <v>1072</v>
      </c>
      <c r="H43" s="34" t="s">
        <v>1073</v>
      </c>
      <c r="I43" s="34" t="s">
        <v>997</v>
      </c>
      <c r="J43" s="96" t="s">
        <v>149</v>
      </c>
      <c r="K43" s="96" t="s">
        <v>194</v>
      </c>
      <c r="L43" s="96" t="s">
        <v>175</v>
      </c>
      <c r="M43" s="34" t="s">
        <v>1073</v>
      </c>
      <c r="N43" s="115" t="s">
        <v>195</v>
      </c>
      <c r="O43" s="34" t="s">
        <v>1073</v>
      </c>
      <c r="P43" s="97">
        <v>2940</v>
      </c>
      <c r="Q43" s="97">
        <v>1</v>
      </c>
      <c r="R43" s="97">
        <v>3</v>
      </c>
      <c r="S43" s="34" t="s">
        <v>1074</v>
      </c>
      <c r="T43" s="97">
        <v>3838</v>
      </c>
      <c r="U43" s="97">
        <v>3</v>
      </c>
      <c r="V43" s="97">
        <v>3325</v>
      </c>
      <c r="W43" s="97">
        <v>3325</v>
      </c>
      <c r="X43" s="97">
        <v>0</v>
      </c>
      <c r="Y43" s="97">
        <v>0</v>
      </c>
      <c r="Z43" s="97">
        <v>0</v>
      </c>
      <c r="AA43" s="34" t="s">
        <v>179</v>
      </c>
      <c r="AB43" s="98">
        <v>29.8</v>
      </c>
      <c r="AC43" s="98">
        <v>11.1</v>
      </c>
      <c r="AD43" s="98">
        <v>8.4</v>
      </c>
      <c r="AE43" s="98">
        <v>6</v>
      </c>
      <c r="AF43" s="98">
        <v>38.200000000000003</v>
      </c>
      <c r="AG43" s="98">
        <v>17.100000000000001</v>
      </c>
      <c r="AH43" s="98">
        <v>3.6</v>
      </c>
      <c r="AI43" s="98">
        <v>0</v>
      </c>
      <c r="AJ43" s="98">
        <v>0</v>
      </c>
      <c r="AK43" s="98">
        <v>0</v>
      </c>
      <c r="AL43" s="97">
        <v>0</v>
      </c>
      <c r="AM43" s="98">
        <v>100.2</v>
      </c>
      <c r="AN43" s="98">
        <v>100.2</v>
      </c>
      <c r="AO43" s="98">
        <v>0</v>
      </c>
      <c r="AP43" s="98">
        <v>0</v>
      </c>
      <c r="AQ43" s="98">
        <v>0</v>
      </c>
      <c r="AR43" s="98">
        <v>5.13</v>
      </c>
      <c r="AS43" s="98">
        <v>5.13</v>
      </c>
      <c r="AT43" s="97">
        <v>3325</v>
      </c>
      <c r="AU43" s="97">
        <v>413</v>
      </c>
      <c r="AV43" s="97">
        <v>100</v>
      </c>
      <c r="AW43" s="98">
        <v>100</v>
      </c>
      <c r="AX43" s="98">
        <v>100</v>
      </c>
      <c r="AY43" s="34" t="s">
        <v>1075</v>
      </c>
      <c r="AZ43" s="34" t="s">
        <v>1073</v>
      </c>
      <c r="BA43" s="95">
        <v>1</v>
      </c>
      <c r="BB43" s="34" t="s">
        <v>1076</v>
      </c>
      <c r="BC43" s="34" t="s">
        <v>1077</v>
      </c>
      <c r="BD43" s="108">
        <v>19.263333329999998</v>
      </c>
      <c r="BE43" s="108">
        <v>53.600277779999999</v>
      </c>
      <c r="BF43" s="108">
        <v>19.263333329999998</v>
      </c>
      <c r="BG43" s="108">
        <v>53.600277779999999</v>
      </c>
      <c r="BH43" s="34" t="s">
        <v>175</v>
      </c>
      <c r="BI43" s="34" t="s">
        <v>1078</v>
      </c>
      <c r="BJ43" s="34" t="s">
        <v>225</v>
      </c>
      <c r="BK43" s="34" t="s">
        <v>1079</v>
      </c>
      <c r="BL43" s="97">
        <v>240</v>
      </c>
      <c r="BM43" s="97">
        <v>310</v>
      </c>
      <c r="BN43" s="97">
        <v>600</v>
      </c>
      <c r="BO43" s="97">
        <v>200</v>
      </c>
      <c r="BP43" s="97">
        <v>360</v>
      </c>
      <c r="BQ43" s="97">
        <v>5500</v>
      </c>
      <c r="BR43" s="97">
        <v>1680</v>
      </c>
      <c r="BS43" s="34">
        <v>43.8</v>
      </c>
      <c r="BT43" s="98">
        <v>98.5</v>
      </c>
      <c r="BU43" s="98">
        <v>98.5</v>
      </c>
      <c r="BV43" s="100" t="s">
        <v>296</v>
      </c>
      <c r="BW43" s="100">
        <v>1</v>
      </c>
      <c r="BX43" s="97">
        <v>755</v>
      </c>
      <c r="BY43" s="97">
        <v>1751</v>
      </c>
      <c r="BZ43" s="97">
        <v>303</v>
      </c>
      <c r="CA43" s="98">
        <v>66.099999999999994</v>
      </c>
      <c r="CB43" s="97">
        <v>18</v>
      </c>
      <c r="CC43" s="98">
        <v>4.5999999999999996</v>
      </c>
      <c r="CD43" s="97">
        <v>7</v>
      </c>
      <c r="CE43" s="98">
        <v>9.4</v>
      </c>
      <c r="CF43" s="97">
        <v>3</v>
      </c>
      <c r="CG43" s="97">
        <v>1</v>
      </c>
      <c r="CH43" s="97">
        <v>0</v>
      </c>
      <c r="CI43" s="97">
        <v>0</v>
      </c>
      <c r="CJ43" s="97" t="s">
        <v>165</v>
      </c>
      <c r="CK43" s="97" t="s">
        <v>165</v>
      </c>
      <c r="CL43" s="34" t="s">
        <v>145</v>
      </c>
      <c r="CM43" s="34" t="s">
        <v>145</v>
      </c>
      <c r="CN43" s="34" t="s">
        <v>145</v>
      </c>
      <c r="CO43" s="34" t="s">
        <v>316</v>
      </c>
      <c r="CP43" s="98">
        <v>6</v>
      </c>
      <c r="CQ43" s="98">
        <v>0</v>
      </c>
      <c r="CR43" s="98">
        <v>2</v>
      </c>
      <c r="CS43" s="98">
        <v>0</v>
      </c>
      <c r="CT43" s="98">
        <v>0</v>
      </c>
      <c r="CU43" s="98">
        <v>4</v>
      </c>
      <c r="CV43" s="98">
        <v>0</v>
      </c>
      <c r="CW43" s="98">
        <v>0</v>
      </c>
      <c r="CX43" s="34" t="s">
        <v>225</v>
      </c>
      <c r="CY43" s="98">
        <v>0</v>
      </c>
      <c r="CZ43" s="98">
        <v>0</v>
      </c>
      <c r="DA43" s="98">
        <v>0</v>
      </c>
      <c r="DB43" s="98">
        <v>0</v>
      </c>
      <c r="DC43" s="98">
        <v>0</v>
      </c>
      <c r="DD43" s="98">
        <v>0</v>
      </c>
      <c r="DE43" s="98">
        <v>0</v>
      </c>
      <c r="DF43" s="98">
        <v>0</v>
      </c>
      <c r="DG43" s="98">
        <v>0</v>
      </c>
      <c r="DH43" s="98">
        <v>0</v>
      </c>
      <c r="DI43" s="98">
        <v>0</v>
      </c>
      <c r="DJ43" s="98">
        <v>0</v>
      </c>
      <c r="DK43" s="98">
        <v>0</v>
      </c>
      <c r="DL43" s="98">
        <v>0</v>
      </c>
      <c r="DM43" s="34" t="s">
        <v>145</v>
      </c>
      <c r="DN43" s="98">
        <v>0</v>
      </c>
      <c r="DO43" s="34" t="s">
        <v>145</v>
      </c>
      <c r="DP43" s="108">
        <v>19.258888890000001</v>
      </c>
      <c r="DQ43" s="108">
        <v>53.608888890000003</v>
      </c>
      <c r="DR43" s="34">
        <v>0</v>
      </c>
      <c r="DS43" s="34">
        <v>0</v>
      </c>
      <c r="DT43" s="34">
        <v>0</v>
      </c>
      <c r="DU43" s="34">
        <v>0</v>
      </c>
      <c r="DV43" s="34">
        <v>0</v>
      </c>
      <c r="DW43" s="34" t="s">
        <v>145</v>
      </c>
    </row>
    <row r="44" spans="1:127" s="18" customFormat="1" ht="87.75" customHeight="1">
      <c r="A44" s="73">
        <v>39</v>
      </c>
      <c r="B44" s="30" t="s">
        <v>605</v>
      </c>
      <c r="C44" s="30" t="s">
        <v>144</v>
      </c>
      <c r="D44" s="58" t="s">
        <v>145</v>
      </c>
      <c r="E44" s="73">
        <v>1</v>
      </c>
      <c r="F44" s="30" t="s">
        <v>146</v>
      </c>
      <c r="G44" s="76" t="s">
        <v>606</v>
      </c>
      <c r="H44" s="76" t="s">
        <v>607</v>
      </c>
      <c r="I44" s="76" t="s">
        <v>237</v>
      </c>
      <c r="J44" s="76" t="s">
        <v>149</v>
      </c>
      <c r="K44" s="30" t="s">
        <v>150</v>
      </c>
      <c r="L44" s="30" t="s">
        <v>151</v>
      </c>
      <c r="M44" s="76" t="s">
        <v>607</v>
      </c>
      <c r="N44" s="30" t="s">
        <v>195</v>
      </c>
      <c r="O44" s="30" t="s">
        <v>607</v>
      </c>
      <c r="P44" s="73">
        <v>5803</v>
      </c>
      <c r="Q44" s="73">
        <v>1</v>
      </c>
      <c r="R44" s="73">
        <v>3</v>
      </c>
      <c r="S44" s="73" t="s">
        <v>608</v>
      </c>
      <c r="T44" s="73">
        <v>3333</v>
      </c>
      <c r="U44" s="73">
        <v>3</v>
      </c>
      <c r="V44" s="73">
        <v>6197</v>
      </c>
      <c r="W44" s="73">
        <v>5583</v>
      </c>
      <c r="X44" s="73">
        <v>476</v>
      </c>
      <c r="Y44" s="73">
        <v>138</v>
      </c>
      <c r="Z44" s="73">
        <v>30</v>
      </c>
      <c r="AA44" s="30" t="s">
        <v>198</v>
      </c>
      <c r="AB44" s="30">
        <v>49.77</v>
      </c>
      <c r="AC44" s="30">
        <v>29.15</v>
      </c>
      <c r="AD44" s="30">
        <v>0</v>
      </c>
      <c r="AE44" s="30">
        <v>0</v>
      </c>
      <c r="AF44" s="30">
        <v>49.77</v>
      </c>
      <c r="AG44" s="30">
        <v>29.15</v>
      </c>
      <c r="AH44" s="30">
        <v>0</v>
      </c>
      <c r="AI44" s="30">
        <v>0.87</v>
      </c>
      <c r="AJ44" s="30">
        <v>0</v>
      </c>
      <c r="AK44" s="30">
        <v>0</v>
      </c>
      <c r="AL44" s="30">
        <v>0</v>
      </c>
      <c r="AM44" s="30">
        <v>313</v>
      </c>
      <c r="AN44" s="30">
        <v>156.9</v>
      </c>
      <c r="AO44" s="30">
        <v>3</v>
      </c>
      <c r="AP44" s="30">
        <v>153.1</v>
      </c>
      <c r="AQ44" s="30">
        <v>0</v>
      </c>
      <c r="AR44" s="30">
        <v>5.97</v>
      </c>
      <c r="AS44" s="30">
        <v>5.97</v>
      </c>
      <c r="AT44" s="73">
        <v>5583</v>
      </c>
      <c r="AU44" s="73">
        <v>0</v>
      </c>
      <c r="AV44" s="73">
        <v>0</v>
      </c>
      <c r="AW44" s="27">
        <v>100</v>
      </c>
      <c r="AX44" s="6">
        <v>94</v>
      </c>
      <c r="AY44" s="180" t="s">
        <v>609</v>
      </c>
      <c r="AZ44" s="180" t="s">
        <v>610</v>
      </c>
      <c r="BA44" s="180">
        <v>1</v>
      </c>
      <c r="BB44" s="180" t="s">
        <v>611</v>
      </c>
      <c r="BC44" s="77" t="s">
        <v>612</v>
      </c>
      <c r="BD44" s="58">
        <v>21.135666069999999</v>
      </c>
      <c r="BE44" s="58">
        <v>54.04425002</v>
      </c>
      <c r="BF44" s="58">
        <v>21.135666069999999</v>
      </c>
      <c r="BG44" s="58">
        <v>54.04425002</v>
      </c>
      <c r="BH44" s="180" t="s">
        <v>353</v>
      </c>
      <c r="BI44" s="180" t="s">
        <v>354</v>
      </c>
      <c r="BJ44" s="180" t="s">
        <v>613</v>
      </c>
      <c r="BK44" s="180" t="s">
        <v>614</v>
      </c>
      <c r="BL44" s="17">
        <v>1450</v>
      </c>
      <c r="BM44" s="17">
        <v>1650</v>
      </c>
      <c r="BN44" s="17">
        <v>0</v>
      </c>
      <c r="BO44" s="180" t="s">
        <v>615</v>
      </c>
      <c r="BP44" s="27" t="s">
        <v>615</v>
      </c>
      <c r="BQ44" s="17">
        <v>8400</v>
      </c>
      <c r="BR44" s="17">
        <v>3328</v>
      </c>
      <c r="BS44" s="78">
        <v>0.998</v>
      </c>
      <c r="BT44" s="27">
        <v>159.9</v>
      </c>
      <c r="BU44" s="27">
        <v>159.9</v>
      </c>
      <c r="BV44" s="180" t="s">
        <v>296</v>
      </c>
      <c r="BW44" s="30">
        <v>1</v>
      </c>
      <c r="BX44" s="30">
        <v>292.5</v>
      </c>
      <c r="BY44" s="30">
        <v>586.75</v>
      </c>
      <c r="BZ44" s="30">
        <v>199.75</v>
      </c>
      <c r="CA44" s="30">
        <v>0</v>
      </c>
      <c r="CB44" s="30">
        <v>0</v>
      </c>
      <c r="CC44" s="30">
        <v>5.7</v>
      </c>
      <c r="CD44" s="30">
        <v>54.75</v>
      </c>
      <c r="CE44" s="30">
        <v>16.28</v>
      </c>
      <c r="CF44" s="30">
        <v>0</v>
      </c>
      <c r="CG44" s="30">
        <v>0</v>
      </c>
      <c r="CH44" s="30">
        <v>0</v>
      </c>
      <c r="CI44" s="30">
        <v>0</v>
      </c>
      <c r="CJ44" s="17" t="s">
        <v>165</v>
      </c>
      <c r="CK44" s="17" t="s">
        <v>165</v>
      </c>
      <c r="CL44" s="16" t="s">
        <v>145</v>
      </c>
      <c r="CM44" s="16" t="s">
        <v>145</v>
      </c>
      <c r="CN44" s="73" t="s">
        <v>145</v>
      </c>
      <c r="CO44" s="30" t="s">
        <v>616</v>
      </c>
      <c r="CP44" s="30">
        <v>9</v>
      </c>
      <c r="CQ44" s="30">
        <v>5</v>
      </c>
      <c r="CR44" s="30">
        <v>0</v>
      </c>
      <c r="CS44" s="30">
        <v>0</v>
      </c>
      <c r="CT44" s="30">
        <v>4</v>
      </c>
      <c r="CU44" s="30">
        <v>0</v>
      </c>
      <c r="CV44" s="30">
        <v>0</v>
      </c>
      <c r="CW44" s="30">
        <v>0</v>
      </c>
      <c r="CX44" s="30">
        <v>0</v>
      </c>
      <c r="CY44" s="17">
        <v>217</v>
      </c>
      <c r="CZ44" s="17">
        <v>1</v>
      </c>
      <c r="DA44" s="17">
        <v>216</v>
      </c>
      <c r="DB44" s="30">
        <v>0</v>
      </c>
      <c r="DC44" s="30">
        <v>0</v>
      </c>
      <c r="DD44" s="30">
        <v>0</v>
      </c>
      <c r="DE44" s="30">
        <v>0</v>
      </c>
      <c r="DF44" s="30">
        <v>0</v>
      </c>
      <c r="DG44" s="30">
        <v>0</v>
      </c>
      <c r="DH44" s="17">
        <v>217</v>
      </c>
      <c r="DI44" s="17">
        <v>46</v>
      </c>
      <c r="DJ44" s="30">
        <v>0</v>
      </c>
      <c r="DK44" s="30">
        <v>0</v>
      </c>
      <c r="DL44" s="17">
        <v>171</v>
      </c>
      <c r="DM44" s="30" t="s">
        <v>617</v>
      </c>
      <c r="DN44" s="30">
        <v>0</v>
      </c>
      <c r="DO44" s="30" t="s">
        <v>145</v>
      </c>
      <c r="DP44" s="16">
        <v>21.146158870000001</v>
      </c>
      <c r="DQ44" s="16">
        <v>54.049062589999998</v>
      </c>
      <c r="DR44" s="30" t="s">
        <v>145</v>
      </c>
      <c r="DS44" s="30" t="s">
        <v>145</v>
      </c>
      <c r="DT44" s="30" t="s">
        <v>145</v>
      </c>
      <c r="DU44" s="30" t="s">
        <v>145</v>
      </c>
      <c r="DV44" s="30" t="s">
        <v>145</v>
      </c>
      <c r="DW44" s="180" t="s">
        <v>1164</v>
      </c>
    </row>
    <row r="45" spans="1:127" s="18" customFormat="1" ht="64.5" customHeight="1">
      <c r="A45" s="16">
        <v>40</v>
      </c>
      <c r="B45" s="30" t="s">
        <v>957</v>
      </c>
      <c r="C45" s="30" t="s">
        <v>144</v>
      </c>
      <c r="D45" s="30" t="s">
        <v>145</v>
      </c>
      <c r="E45" s="30">
        <v>1</v>
      </c>
      <c r="F45" s="30" t="s">
        <v>146</v>
      </c>
      <c r="G45" s="30" t="s">
        <v>958</v>
      </c>
      <c r="H45" s="30" t="s">
        <v>959</v>
      </c>
      <c r="I45" s="30" t="s">
        <v>404</v>
      </c>
      <c r="J45" s="30" t="s">
        <v>149</v>
      </c>
      <c r="K45" s="30" t="s">
        <v>174</v>
      </c>
      <c r="L45" s="30" t="s">
        <v>175</v>
      </c>
      <c r="M45" s="30" t="s">
        <v>959</v>
      </c>
      <c r="N45" s="30" t="s">
        <v>195</v>
      </c>
      <c r="O45" s="30" t="s">
        <v>959</v>
      </c>
      <c r="P45" s="73">
        <v>4400</v>
      </c>
      <c r="Q45" s="73">
        <v>1</v>
      </c>
      <c r="R45" s="73">
        <v>3</v>
      </c>
      <c r="S45" s="30" t="s">
        <v>960</v>
      </c>
      <c r="T45" s="73">
        <v>4400</v>
      </c>
      <c r="U45" s="73">
        <v>3</v>
      </c>
      <c r="V45" s="73">
        <v>9164</v>
      </c>
      <c r="W45" s="73">
        <v>7765</v>
      </c>
      <c r="X45" s="73">
        <v>1399</v>
      </c>
      <c r="Y45" s="73">
        <v>0</v>
      </c>
      <c r="Z45" s="73">
        <v>0</v>
      </c>
      <c r="AA45" s="30" t="s">
        <v>179</v>
      </c>
      <c r="AB45" s="30">
        <v>66.8</v>
      </c>
      <c r="AC45" s="30">
        <v>28.7</v>
      </c>
      <c r="AD45" s="30">
        <v>0</v>
      </c>
      <c r="AE45" s="30">
        <v>0</v>
      </c>
      <c r="AF45" s="30">
        <v>66.8</v>
      </c>
      <c r="AG45" s="30">
        <v>28.7</v>
      </c>
      <c r="AH45" s="30">
        <v>0</v>
      </c>
      <c r="AI45" s="30">
        <v>0</v>
      </c>
      <c r="AJ45" s="30">
        <v>0</v>
      </c>
      <c r="AK45" s="30">
        <v>0</v>
      </c>
      <c r="AL45" s="73">
        <v>8</v>
      </c>
      <c r="AM45" s="30">
        <v>444.3</v>
      </c>
      <c r="AN45" s="30">
        <v>440.2</v>
      </c>
      <c r="AO45" s="30">
        <v>4.0999999999999996</v>
      </c>
      <c r="AP45" s="30">
        <v>0</v>
      </c>
      <c r="AQ45" s="30">
        <v>0</v>
      </c>
      <c r="AR45" s="30">
        <v>4.84</v>
      </c>
      <c r="AS45" s="30">
        <v>4.84</v>
      </c>
      <c r="AT45" s="73">
        <v>7765</v>
      </c>
      <c r="AU45" s="73">
        <v>0</v>
      </c>
      <c r="AV45" s="73">
        <v>69</v>
      </c>
      <c r="AW45" s="73">
        <v>100</v>
      </c>
      <c r="AX45" s="6">
        <v>95</v>
      </c>
      <c r="AY45" s="180" t="s">
        <v>961</v>
      </c>
      <c r="AZ45" s="30" t="s">
        <v>959</v>
      </c>
      <c r="BA45" s="73">
        <v>1</v>
      </c>
      <c r="BB45" s="30" t="s">
        <v>962</v>
      </c>
      <c r="BC45" s="30" t="s">
        <v>438</v>
      </c>
      <c r="BD45" s="79">
        <v>22.059793299999999</v>
      </c>
      <c r="BE45" s="80">
        <v>53.616547169999997</v>
      </c>
      <c r="BF45" s="81">
        <v>22.061169140000001</v>
      </c>
      <c r="BG45" s="80">
        <v>53.616428310000003</v>
      </c>
      <c r="BH45" s="30" t="s">
        <v>145</v>
      </c>
      <c r="BI45" s="30" t="s">
        <v>145</v>
      </c>
      <c r="BJ45" s="30" t="s">
        <v>145</v>
      </c>
      <c r="BK45" s="30" t="s">
        <v>963</v>
      </c>
      <c r="BL45" s="16">
        <v>1300</v>
      </c>
      <c r="BM45" s="16">
        <v>1690</v>
      </c>
      <c r="BN45" s="16">
        <v>0</v>
      </c>
      <c r="BO45" s="82">
        <v>1757</v>
      </c>
      <c r="BP45" s="16">
        <v>2120</v>
      </c>
      <c r="BQ45" s="73">
        <v>14520</v>
      </c>
      <c r="BR45" s="73">
        <v>11013</v>
      </c>
      <c r="BS45" s="6">
        <v>200</v>
      </c>
      <c r="BT45" s="30">
        <v>444.3</v>
      </c>
      <c r="BU45" s="30">
        <v>359.9</v>
      </c>
      <c r="BV45" s="30" t="s">
        <v>296</v>
      </c>
      <c r="BW45" s="73">
        <v>1</v>
      </c>
      <c r="BX45" s="30">
        <v>150</v>
      </c>
      <c r="BY45" s="30">
        <v>370</v>
      </c>
      <c r="BZ45" s="30">
        <v>270</v>
      </c>
      <c r="CA45" s="30">
        <v>118</v>
      </c>
      <c r="CB45" s="30">
        <v>9.5</v>
      </c>
      <c r="CC45" s="30">
        <v>9.0399999999999991</v>
      </c>
      <c r="CD45" s="30">
        <v>40.39</v>
      </c>
      <c r="CE45" s="30">
        <v>19.16</v>
      </c>
      <c r="CF45" s="30">
        <v>21.6</v>
      </c>
      <c r="CG45" s="30">
        <v>0.69</v>
      </c>
      <c r="CH45" s="6">
        <v>81.7</v>
      </c>
      <c r="CI45" s="6">
        <v>92.7</v>
      </c>
      <c r="CJ45" s="30" t="s">
        <v>165</v>
      </c>
      <c r="CK45" s="30" t="s">
        <v>165</v>
      </c>
      <c r="CL45" s="30" t="s">
        <v>145</v>
      </c>
      <c r="CM45" s="30" t="s">
        <v>145</v>
      </c>
      <c r="CN45" s="30" t="s">
        <v>145</v>
      </c>
      <c r="CO45" s="30" t="s">
        <v>964</v>
      </c>
      <c r="CP45" s="16">
        <v>81</v>
      </c>
      <c r="CQ45" s="16">
        <v>56</v>
      </c>
      <c r="CR45" s="16">
        <v>0</v>
      </c>
      <c r="CS45" s="16">
        <v>0</v>
      </c>
      <c r="CT45" s="16">
        <v>0</v>
      </c>
      <c r="CU45" s="16">
        <v>25</v>
      </c>
      <c r="CV45" s="16">
        <v>0</v>
      </c>
      <c r="CW45" s="16">
        <v>0</v>
      </c>
      <c r="CX45" s="16">
        <v>0</v>
      </c>
      <c r="CY45" s="30">
        <v>0</v>
      </c>
      <c r="CZ45" s="30">
        <v>0</v>
      </c>
      <c r="DA45" s="30">
        <v>0</v>
      </c>
      <c r="DB45" s="30">
        <v>0</v>
      </c>
      <c r="DC45" s="30">
        <v>0</v>
      </c>
      <c r="DD45" s="30">
        <v>0</v>
      </c>
      <c r="DE45" s="30">
        <v>0</v>
      </c>
      <c r="DF45" s="30">
        <v>0</v>
      </c>
      <c r="DG45" s="30">
        <v>0</v>
      </c>
      <c r="DH45" s="30">
        <v>0</v>
      </c>
      <c r="DI45" s="30">
        <v>0</v>
      </c>
      <c r="DJ45" s="30">
        <v>0</v>
      </c>
      <c r="DK45" s="30">
        <v>0</v>
      </c>
      <c r="DL45" s="30">
        <v>0</v>
      </c>
      <c r="DM45" s="30" t="s">
        <v>145</v>
      </c>
      <c r="DN45" s="30">
        <v>0</v>
      </c>
      <c r="DO45" s="30" t="s">
        <v>145</v>
      </c>
      <c r="DP45" s="83">
        <v>22.060690000000001</v>
      </c>
      <c r="DQ45" s="84">
        <v>53.610359000000003</v>
      </c>
      <c r="DR45" s="30" t="s">
        <v>145</v>
      </c>
      <c r="DS45" s="30" t="s">
        <v>145</v>
      </c>
      <c r="DT45" s="30" t="s">
        <v>145</v>
      </c>
      <c r="DU45" s="30" t="s">
        <v>145</v>
      </c>
      <c r="DV45" s="30" t="s">
        <v>145</v>
      </c>
      <c r="DW45" s="30" t="s">
        <v>1166</v>
      </c>
    </row>
    <row r="46" spans="1:127" ht="88.5" customHeight="1">
      <c r="A46" s="180">
        <v>41</v>
      </c>
      <c r="B46" s="1" t="s">
        <v>618</v>
      </c>
      <c r="C46" s="27" t="s">
        <v>144</v>
      </c>
      <c r="D46" s="180" t="s">
        <v>145</v>
      </c>
      <c r="E46" s="180">
        <v>1</v>
      </c>
      <c r="F46" s="180" t="s">
        <v>146</v>
      </c>
      <c r="G46" s="1" t="s">
        <v>619</v>
      </c>
      <c r="H46" s="1" t="s">
        <v>620</v>
      </c>
      <c r="I46" s="1" t="s">
        <v>285</v>
      </c>
      <c r="J46" s="16" t="s">
        <v>149</v>
      </c>
      <c r="K46" s="16" t="s">
        <v>194</v>
      </c>
      <c r="L46" s="16" t="s">
        <v>175</v>
      </c>
      <c r="M46" s="1" t="s">
        <v>620</v>
      </c>
      <c r="N46" s="16" t="s">
        <v>195</v>
      </c>
      <c r="O46" s="1" t="s">
        <v>621</v>
      </c>
      <c r="P46" s="17">
        <v>5500</v>
      </c>
      <c r="Q46" s="17">
        <v>1</v>
      </c>
      <c r="R46" s="17">
        <v>3</v>
      </c>
      <c r="S46" s="1" t="s">
        <v>622</v>
      </c>
      <c r="T46" s="17">
        <v>5500</v>
      </c>
      <c r="U46" s="17">
        <v>3</v>
      </c>
      <c r="V46" s="17">
        <v>6729</v>
      </c>
      <c r="W46" s="17">
        <v>5948</v>
      </c>
      <c r="X46" s="17">
        <v>0</v>
      </c>
      <c r="Y46" s="17">
        <v>200</v>
      </c>
      <c r="Z46" s="17">
        <v>20</v>
      </c>
      <c r="AA46" s="1" t="s">
        <v>198</v>
      </c>
      <c r="AB46" s="27">
        <v>86.3</v>
      </c>
      <c r="AC46" s="27">
        <v>46.6</v>
      </c>
      <c r="AD46" s="27">
        <v>0</v>
      </c>
      <c r="AE46" s="27">
        <v>0</v>
      </c>
      <c r="AF46" s="27">
        <v>86.3</v>
      </c>
      <c r="AG46" s="27">
        <v>46.6</v>
      </c>
      <c r="AH46" s="27">
        <v>8</v>
      </c>
      <c r="AI46" s="27">
        <v>21.8</v>
      </c>
      <c r="AJ46" s="27">
        <v>9.6999999999999993</v>
      </c>
      <c r="AK46" s="27">
        <v>0</v>
      </c>
      <c r="AL46" s="17">
        <v>425</v>
      </c>
      <c r="AM46" s="27">
        <v>295</v>
      </c>
      <c r="AN46" s="27">
        <v>255</v>
      </c>
      <c r="AO46" s="27">
        <v>0</v>
      </c>
      <c r="AP46" s="27">
        <v>10</v>
      </c>
      <c r="AQ46" s="27">
        <v>30</v>
      </c>
      <c r="AR46" s="1">
        <v>4.25</v>
      </c>
      <c r="AS46" s="180">
        <v>4.25</v>
      </c>
      <c r="AT46" s="17">
        <v>3243</v>
      </c>
      <c r="AU46" s="17">
        <v>5091</v>
      </c>
      <c r="AV46" s="17">
        <v>200</v>
      </c>
      <c r="AW46" s="27">
        <v>100</v>
      </c>
      <c r="AX46" s="27">
        <v>100</v>
      </c>
      <c r="AY46" s="1" t="s">
        <v>623</v>
      </c>
      <c r="AZ46" s="1" t="s">
        <v>620</v>
      </c>
      <c r="BA46" s="180">
        <v>1</v>
      </c>
      <c r="BB46" s="1" t="s">
        <v>624</v>
      </c>
      <c r="BC46" s="1" t="s">
        <v>625</v>
      </c>
      <c r="BD46" s="38">
        <v>19.51166156</v>
      </c>
      <c r="BE46" s="38">
        <v>54.319941880000002</v>
      </c>
      <c r="BF46" s="38">
        <v>19.51166156</v>
      </c>
      <c r="BG46" s="38">
        <v>54.319941880000002</v>
      </c>
      <c r="BH46" s="1" t="s">
        <v>626</v>
      </c>
      <c r="BI46" s="1" t="s">
        <v>145</v>
      </c>
      <c r="BJ46" s="1" t="s">
        <v>145</v>
      </c>
      <c r="BK46" s="1" t="s">
        <v>627</v>
      </c>
      <c r="BL46" s="17">
        <v>1100</v>
      </c>
      <c r="BM46" s="17">
        <v>1500</v>
      </c>
      <c r="BN46" s="17">
        <v>0</v>
      </c>
      <c r="BO46" s="17">
        <v>1400</v>
      </c>
      <c r="BP46" s="17">
        <v>1700</v>
      </c>
      <c r="BQ46" s="17">
        <v>8250</v>
      </c>
      <c r="BR46" s="17">
        <v>9405</v>
      </c>
      <c r="BS46" s="180">
        <v>171</v>
      </c>
      <c r="BT46" s="27">
        <v>255</v>
      </c>
      <c r="BU46" s="27">
        <v>255</v>
      </c>
      <c r="BV46" s="180" t="s">
        <v>296</v>
      </c>
      <c r="BW46" s="180">
        <v>1</v>
      </c>
      <c r="BX46" s="17">
        <v>1024</v>
      </c>
      <c r="BY46" s="17">
        <v>2252</v>
      </c>
      <c r="BZ46" s="17">
        <v>1310</v>
      </c>
      <c r="CA46" s="17">
        <v>99</v>
      </c>
      <c r="CB46" s="17">
        <v>11</v>
      </c>
      <c r="CC46" s="26">
        <v>4.24</v>
      </c>
      <c r="CD46" s="17">
        <v>38</v>
      </c>
      <c r="CE46" s="17">
        <v>11</v>
      </c>
      <c r="CF46" s="17">
        <v>10</v>
      </c>
      <c r="CG46" s="26">
        <v>0.44</v>
      </c>
      <c r="CH46" s="17">
        <v>90</v>
      </c>
      <c r="CI46" s="17">
        <v>96</v>
      </c>
      <c r="CJ46" s="17" t="s">
        <v>165</v>
      </c>
      <c r="CK46" s="17" t="s">
        <v>165</v>
      </c>
      <c r="CL46" s="1" t="s">
        <v>145</v>
      </c>
      <c r="CM46" s="1" t="s">
        <v>145</v>
      </c>
      <c r="CN46" s="1" t="s">
        <v>145</v>
      </c>
      <c r="CO46" s="1" t="s">
        <v>165</v>
      </c>
      <c r="CP46" s="27">
        <v>121</v>
      </c>
      <c r="CQ46" s="27">
        <v>0</v>
      </c>
      <c r="CR46" s="27">
        <v>0</v>
      </c>
      <c r="CS46" s="27">
        <v>0</v>
      </c>
      <c r="CT46" s="27">
        <v>0</v>
      </c>
      <c r="CU46" s="27">
        <v>0</v>
      </c>
      <c r="CV46" s="27">
        <v>0</v>
      </c>
      <c r="CW46" s="27">
        <v>121</v>
      </c>
      <c r="CX46" s="1" t="s">
        <v>628</v>
      </c>
      <c r="CY46" s="27">
        <v>3290.8</v>
      </c>
      <c r="CZ46" s="27">
        <v>0</v>
      </c>
      <c r="DA46" s="27">
        <v>3290.8</v>
      </c>
      <c r="DB46" s="27">
        <v>0</v>
      </c>
      <c r="DC46" s="27">
        <v>0</v>
      </c>
      <c r="DD46" s="27">
        <v>0</v>
      </c>
      <c r="DE46" s="27">
        <v>0</v>
      </c>
      <c r="DF46" s="27">
        <v>0</v>
      </c>
      <c r="DG46" s="27">
        <v>0</v>
      </c>
      <c r="DH46" s="27">
        <v>3290.8</v>
      </c>
      <c r="DI46" s="27">
        <v>2487.1</v>
      </c>
      <c r="DJ46" s="27">
        <v>0</v>
      </c>
      <c r="DK46" s="27">
        <v>0</v>
      </c>
      <c r="DL46" s="27">
        <v>803.7</v>
      </c>
      <c r="DM46" s="1" t="s">
        <v>629</v>
      </c>
      <c r="DN46" s="27">
        <v>0</v>
      </c>
      <c r="DO46" s="1" t="s">
        <v>145</v>
      </c>
      <c r="DP46" s="38">
        <v>19.525458839999999</v>
      </c>
      <c r="DQ46" s="38">
        <v>54.321500010000001</v>
      </c>
      <c r="DR46" s="1" t="s">
        <v>145</v>
      </c>
      <c r="DS46" s="1" t="s">
        <v>145</v>
      </c>
      <c r="DT46" s="1" t="s">
        <v>145</v>
      </c>
      <c r="DU46" s="1" t="s">
        <v>145</v>
      </c>
      <c r="DV46" s="1" t="s">
        <v>145</v>
      </c>
      <c r="DW46" s="1" t="s">
        <v>630</v>
      </c>
    </row>
    <row r="47" spans="1:127" s="143" customFormat="1" ht="67.5" customHeight="1">
      <c r="A47" s="180">
        <v>42</v>
      </c>
      <c r="B47" s="180" t="s">
        <v>1080</v>
      </c>
      <c r="C47" s="94" t="s">
        <v>144</v>
      </c>
      <c r="D47" s="180" t="s">
        <v>145</v>
      </c>
      <c r="E47" s="95">
        <v>1</v>
      </c>
      <c r="F47" s="95" t="s">
        <v>146</v>
      </c>
      <c r="G47" s="180" t="s">
        <v>1081</v>
      </c>
      <c r="H47" s="180" t="s">
        <v>1082</v>
      </c>
      <c r="I47" s="180" t="s">
        <v>735</v>
      </c>
      <c r="J47" s="96" t="s">
        <v>149</v>
      </c>
      <c r="K47" s="96" t="s">
        <v>194</v>
      </c>
      <c r="L47" s="96" t="s">
        <v>175</v>
      </c>
      <c r="M47" s="180" t="s">
        <v>1082</v>
      </c>
      <c r="N47" s="16" t="s">
        <v>286</v>
      </c>
      <c r="O47" s="180" t="s">
        <v>1082</v>
      </c>
      <c r="P47" s="97">
        <v>5460</v>
      </c>
      <c r="Q47" s="97">
        <v>1</v>
      </c>
      <c r="R47" s="97">
        <v>3</v>
      </c>
      <c r="S47" s="180" t="s">
        <v>1083</v>
      </c>
      <c r="T47" s="97">
        <v>5460</v>
      </c>
      <c r="U47" s="97">
        <v>3</v>
      </c>
      <c r="V47" s="97">
        <v>3750</v>
      </c>
      <c r="W47" s="97">
        <v>2865</v>
      </c>
      <c r="X47" s="97">
        <v>853</v>
      </c>
      <c r="Y47" s="97">
        <v>32</v>
      </c>
      <c r="Z47" s="97">
        <v>8</v>
      </c>
      <c r="AA47" s="180" t="s">
        <v>179</v>
      </c>
      <c r="AB47" s="98">
        <v>12.9</v>
      </c>
      <c r="AC47" s="98">
        <v>6.6</v>
      </c>
      <c r="AD47" s="98">
        <v>0</v>
      </c>
      <c r="AE47" s="98">
        <v>0</v>
      </c>
      <c r="AF47" s="98">
        <v>12.9</v>
      </c>
      <c r="AG47" s="98">
        <v>6.6</v>
      </c>
      <c r="AH47" s="98">
        <v>5.4</v>
      </c>
      <c r="AI47" s="98">
        <v>4.0999999999999996</v>
      </c>
      <c r="AJ47" s="98">
        <v>0.9</v>
      </c>
      <c r="AK47" s="98">
        <v>0</v>
      </c>
      <c r="AL47" s="97">
        <v>262</v>
      </c>
      <c r="AM47" s="98">
        <v>127.6</v>
      </c>
      <c r="AN47" s="98">
        <v>98</v>
      </c>
      <c r="AO47" s="98">
        <v>1</v>
      </c>
      <c r="AP47" s="98">
        <v>1.6</v>
      </c>
      <c r="AQ47" s="98">
        <v>27</v>
      </c>
      <c r="AR47" s="98">
        <v>9.1999999999999993</v>
      </c>
      <c r="AS47" s="98">
        <v>9.1999999999999993</v>
      </c>
      <c r="AT47" s="97">
        <v>2865</v>
      </c>
      <c r="AU47" s="97">
        <v>0</v>
      </c>
      <c r="AV47" s="97">
        <v>335</v>
      </c>
      <c r="AW47" s="98">
        <v>59</v>
      </c>
      <c r="AX47" s="98">
        <v>69</v>
      </c>
      <c r="AY47" s="180" t="s">
        <v>1084</v>
      </c>
      <c r="AZ47" s="180" t="s">
        <v>1082</v>
      </c>
      <c r="BA47" s="95">
        <v>1</v>
      </c>
      <c r="BB47" s="180" t="s">
        <v>1085</v>
      </c>
      <c r="BC47" s="180" t="s">
        <v>1086</v>
      </c>
      <c r="BD47" s="108">
        <v>19.684999999999999</v>
      </c>
      <c r="BE47" s="108">
        <v>54.366</v>
      </c>
      <c r="BF47" s="108">
        <v>19.6859441</v>
      </c>
      <c r="BG47" s="108">
        <v>54.366500100000003</v>
      </c>
      <c r="BH47" s="180" t="s">
        <v>225</v>
      </c>
      <c r="BI47" s="180" t="s">
        <v>225</v>
      </c>
      <c r="BJ47" s="180" t="s">
        <v>225</v>
      </c>
      <c r="BK47" s="180" t="s">
        <v>626</v>
      </c>
      <c r="BL47" s="97">
        <v>1200</v>
      </c>
      <c r="BM47" s="97">
        <v>1920</v>
      </c>
      <c r="BN47" s="97">
        <v>0</v>
      </c>
      <c r="BO47" s="97">
        <v>790</v>
      </c>
      <c r="BP47" s="97">
        <v>1937</v>
      </c>
      <c r="BQ47" s="97">
        <v>5460</v>
      </c>
      <c r="BR47" s="97">
        <v>2700</v>
      </c>
      <c r="BS47" s="180">
        <v>49</v>
      </c>
      <c r="BT47" s="98">
        <v>98</v>
      </c>
      <c r="BU47" s="98">
        <v>98</v>
      </c>
      <c r="BV47" s="100" t="s">
        <v>296</v>
      </c>
      <c r="BW47" s="100">
        <v>1</v>
      </c>
      <c r="BX47" s="97">
        <v>0</v>
      </c>
      <c r="BY47" s="97">
        <v>0</v>
      </c>
      <c r="BZ47" s="97">
        <v>0</v>
      </c>
      <c r="CA47" s="97">
        <v>0</v>
      </c>
      <c r="CB47" s="97">
        <v>0</v>
      </c>
      <c r="CC47" s="97">
        <v>4.5999999999999996</v>
      </c>
      <c r="CD47" s="97">
        <v>47</v>
      </c>
      <c r="CE47" s="97">
        <v>6.6</v>
      </c>
      <c r="CF47" s="97">
        <v>0</v>
      </c>
      <c r="CG47" s="97">
        <v>0</v>
      </c>
      <c r="CH47" s="97">
        <v>0</v>
      </c>
      <c r="CI47" s="97">
        <v>0</v>
      </c>
      <c r="CJ47" s="97" t="s">
        <v>165</v>
      </c>
      <c r="CK47" s="97" t="s">
        <v>902</v>
      </c>
      <c r="CL47" s="180">
        <v>2015</v>
      </c>
      <c r="CM47" s="180">
        <v>2015</v>
      </c>
      <c r="CN47" s="180" t="s">
        <v>145</v>
      </c>
      <c r="CO47" s="180" t="s">
        <v>1087</v>
      </c>
      <c r="CP47" s="98">
        <v>12.65</v>
      </c>
      <c r="CQ47" s="98">
        <v>0</v>
      </c>
      <c r="CR47" s="98">
        <v>0</v>
      </c>
      <c r="CS47" s="98">
        <v>0</v>
      </c>
      <c r="CT47" s="98">
        <v>0</v>
      </c>
      <c r="CU47" s="98">
        <v>0</v>
      </c>
      <c r="CV47" s="98">
        <v>0</v>
      </c>
      <c r="CW47" s="98">
        <v>12.65</v>
      </c>
      <c r="CX47" s="180" t="s">
        <v>300</v>
      </c>
      <c r="CY47" s="98">
        <v>1265</v>
      </c>
      <c r="CZ47" s="98">
        <v>67</v>
      </c>
      <c r="DA47" s="98">
        <v>1198</v>
      </c>
      <c r="DB47" s="98">
        <v>0</v>
      </c>
      <c r="DC47" s="98">
        <v>0</v>
      </c>
      <c r="DD47" s="98">
        <v>0</v>
      </c>
      <c r="DE47" s="98">
        <v>0</v>
      </c>
      <c r="DF47" s="98">
        <v>0</v>
      </c>
      <c r="DG47" s="98">
        <v>0</v>
      </c>
      <c r="DH47" s="98">
        <v>1265</v>
      </c>
      <c r="DI47" s="98">
        <v>512</v>
      </c>
      <c r="DJ47" s="98">
        <v>0</v>
      </c>
      <c r="DK47" s="98">
        <v>0</v>
      </c>
      <c r="DL47" s="98">
        <v>753</v>
      </c>
      <c r="DM47" s="180" t="s">
        <v>1088</v>
      </c>
      <c r="DN47" s="98">
        <v>0</v>
      </c>
      <c r="DO47" s="180" t="s">
        <v>145</v>
      </c>
      <c r="DP47" s="108">
        <v>19.68546942</v>
      </c>
      <c r="DQ47" s="108">
        <v>54.354459740000003</v>
      </c>
      <c r="DR47" s="180" t="s">
        <v>1089</v>
      </c>
      <c r="DS47" s="180" t="s">
        <v>1090</v>
      </c>
      <c r="DT47" s="180" t="s">
        <v>1091</v>
      </c>
      <c r="DU47" s="180" t="s">
        <v>1092</v>
      </c>
      <c r="DV47" s="180" t="s">
        <v>1092</v>
      </c>
      <c r="DW47" s="180" t="s">
        <v>1093</v>
      </c>
    </row>
    <row r="48" spans="1:127" s="18" customFormat="1" ht="87" customHeight="1">
      <c r="A48" s="180">
        <v>43</v>
      </c>
      <c r="B48" s="1" t="s">
        <v>631</v>
      </c>
      <c r="C48" s="27" t="s">
        <v>144</v>
      </c>
      <c r="D48" s="1" t="s">
        <v>145</v>
      </c>
      <c r="E48" s="180">
        <v>1</v>
      </c>
      <c r="F48" s="180" t="s">
        <v>146</v>
      </c>
      <c r="G48" s="1" t="s">
        <v>632</v>
      </c>
      <c r="H48" s="1" t="s">
        <v>633</v>
      </c>
      <c r="I48" s="1" t="s">
        <v>237</v>
      </c>
      <c r="J48" s="16" t="s">
        <v>149</v>
      </c>
      <c r="K48" s="16" t="s">
        <v>150</v>
      </c>
      <c r="L48" s="16" t="s">
        <v>151</v>
      </c>
      <c r="M48" s="1" t="s">
        <v>633</v>
      </c>
      <c r="N48" s="16" t="s">
        <v>195</v>
      </c>
      <c r="O48" s="1" t="s">
        <v>633</v>
      </c>
      <c r="P48" s="17">
        <v>5068</v>
      </c>
      <c r="Q48" s="17">
        <v>1</v>
      </c>
      <c r="R48" s="17">
        <v>3</v>
      </c>
      <c r="S48" s="1" t="s">
        <v>634</v>
      </c>
      <c r="T48" s="17">
        <v>5068</v>
      </c>
      <c r="U48" s="17">
        <v>3</v>
      </c>
      <c r="V48" s="17">
        <v>5370</v>
      </c>
      <c r="W48" s="17">
        <v>2996</v>
      </c>
      <c r="X48" s="17">
        <v>147</v>
      </c>
      <c r="Y48" s="17">
        <v>0</v>
      </c>
      <c r="Z48" s="17">
        <v>0</v>
      </c>
      <c r="AA48" s="180" t="s">
        <v>179</v>
      </c>
      <c r="AB48" s="27">
        <v>16.7</v>
      </c>
      <c r="AC48" s="27">
        <v>14.4</v>
      </c>
      <c r="AD48" s="27">
        <v>4.2</v>
      </c>
      <c r="AE48" s="27">
        <v>4.2</v>
      </c>
      <c r="AF48" s="27">
        <v>20.9</v>
      </c>
      <c r="AG48" s="27">
        <v>18.600000000000001</v>
      </c>
      <c r="AH48" s="27">
        <v>6.4</v>
      </c>
      <c r="AI48" s="27">
        <v>0</v>
      </c>
      <c r="AJ48" s="27">
        <v>0</v>
      </c>
      <c r="AK48" s="27">
        <v>0</v>
      </c>
      <c r="AL48" s="17">
        <v>24</v>
      </c>
      <c r="AM48" s="27">
        <v>197.5</v>
      </c>
      <c r="AN48" s="27">
        <v>126.9</v>
      </c>
      <c r="AO48" s="27">
        <v>5.6</v>
      </c>
      <c r="AP48" s="27">
        <v>0</v>
      </c>
      <c r="AQ48" s="27">
        <v>65</v>
      </c>
      <c r="AR48" s="1">
        <v>2.21</v>
      </c>
      <c r="AS48" s="1">
        <v>1.62</v>
      </c>
      <c r="AT48" s="17">
        <v>2956</v>
      </c>
      <c r="AU48" s="17">
        <v>1164</v>
      </c>
      <c r="AV48" s="17">
        <v>0</v>
      </c>
      <c r="AW48" s="27">
        <v>81.2</v>
      </c>
      <c r="AX48" s="27">
        <v>87</v>
      </c>
      <c r="AY48" s="1" t="s">
        <v>635</v>
      </c>
      <c r="AZ48" s="1" t="s">
        <v>633</v>
      </c>
      <c r="BA48" s="180">
        <v>1</v>
      </c>
      <c r="BB48" s="1" t="s">
        <v>636</v>
      </c>
      <c r="BC48" s="1" t="s">
        <v>637</v>
      </c>
      <c r="BD48" s="38">
        <v>21.142818269999999</v>
      </c>
      <c r="BE48" s="38">
        <v>54.182822459999997</v>
      </c>
      <c r="BF48" s="38">
        <v>21.14608788</v>
      </c>
      <c r="BG48" s="38">
        <v>54.185983700000001</v>
      </c>
      <c r="BH48" s="1" t="s">
        <v>160</v>
      </c>
      <c r="BI48" s="1" t="s">
        <v>161</v>
      </c>
      <c r="BJ48" s="1" t="s">
        <v>246</v>
      </c>
      <c r="BK48" s="1" t="s">
        <v>638</v>
      </c>
      <c r="BL48" s="17">
        <v>1327</v>
      </c>
      <c r="BM48" s="17">
        <v>1660</v>
      </c>
      <c r="BN48" s="17">
        <v>0</v>
      </c>
      <c r="BO48" s="17">
        <v>620</v>
      </c>
      <c r="BP48" s="17">
        <v>1540</v>
      </c>
      <c r="BQ48" s="17">
        <v>7427</v>
      </c>
      <c r="BR48" s="17">
        <v>5184</v>
      </c>
      <c r="BS48" s="180">
        <v>102.3</v>
      </c>
      <c r="BT48" s="27">
        <v>132.5</v>
      </c>
      <c r="BU48" s="27">
        <v>132.5</v>
      </c>
      <c r="BV48" s="180" t="s">
        <v>296</v>
      </c>
      <c r="BW48" s="180">
        <v>1</v>
      </c>
      <c r="BX48" s="17">
        <v>354</v>
      </c>
      <c r="BY48" s="17">
        <v>717</v>
      </c>
      <c r="BZ48" s="17">
        <v>334</v>
      </c>
      <c r="CA48" s="17">
        <v>0</v>
      </c>
      <c r="CB48" s="17">
        <v>0</v>
      </c>
      <c r="CC48" s="27">
        <v>6.5</v>
      </c>
      <c r="CD48" s="27">
        <v>53.5</v>
      </c>
      <c r="CE48" s="17">
        <v>5</v>
      </c>
      <c r="CF48" s="17">
        <v>0</v>
      </c>
      <c r="CG48" s="17">
        <v>0</v>
      </c>
      <c r="CH48" s="17">
        <v>0</v>
      </c>
      <c r="CI48" s="17">
        <v>0</v>
      </c>
      <c r="CJ48" s="17" t="s">
        <v>165</v>
      </c>
      <c r="CK48" s="17" t="s">
        <v>165</v>
      </c>
      <c r="CL48" s="1" t="s">
        <v>145</v>
      </c>
      <c r="CM48" s="1" t="s">
        <v>145</v>
      </c>
      <c r="CN48" s="1" t="s">
        <v>145</v>
      </c>
      <c r="CO48" s="1" t="s">
        <v>570</v>
      </c>
      <c r="CP48" s="27">
        <v>41.4</v>
      </c>
      <c r="CQ48" s="27">
        <v>41.4</v>
      </c>
      <c r="CR48" s="27">
        <v>0</v>
      </c>
      <c r="CS48" s="27">
        <v>0</v>
      </c>
      <c r="CT48" s="27">
        <v>0</v>
      </c>
      <c r="CU48" s="27">
        <v>0</v>
      </c>
      <c r="CV48" s="27">
        <v>0</v>
      </c>
      <c r="CW48" s="27">
        <v>0</v>
      </c>
      <c r="CX48" s="1">
        <v>0</v>
      </c>
      <c r="CY48" s="27">
        <v>1.7</v>
      </c>
      <c r="CZ48" s="27">
        <v>1.7</v>
      </c>
      <c r="DA48" s="27">
        <v>0</v>
      </c>
      <c r="DB48" s="27">
        <v>0</v>
      </c>
      <c r="DC48" s="27">
        <v>0</v>
      </c>
      <c r="DD48" s="27">
        <v>0</v>
      </c>
      <c r="DE48" s="27">
        <v>0</v>
      </c>
      <c r="DF48" s="27">
        <v>0</v>
      </c>
      <c r="DG48" s="27">
        <v>0</v>
      </c>
      <c r="DH48" s="27">
        <v>1.7</v>
      </c>
      <c r="DI48" s="27">
        <v>1.7</v>
      </c>
      <c r="DJ48" s="27">
        <v>0</v>
      </c>
      <c r="DK48" s="27">
        <v>0</v>
      </c>
      <c r="DL48" s="27">
        <v>0</v>
      </c>
      <c r="DM48" s="1" t="s">
        <v>145</v>
      </c>
      <c r="DN48" s="27">
        <v>0</v>
      </c>
      <c r="DO48" s="1" t="s">
        <v>145</v>
      </c>
      <c r="DP48" s="38">
        <v>21.139235509999999</v>
      </c>
      <c r="DQ48" s="38">
        <v>54.169361459999998</v>
      </c>
      <c r="DR48" s="1" t="s">
        <v>639</v>
      </c>
      <c r="DS48" s="1" t="s">
        <v>640</v>
      </c>
      <c r="DT48" s="3">
        <v>0.75</v>
      </c>
      <c r="DU48" s="3">
        <v>1</v>
      </c>
      <c r="DV48" s="3">
        <v>0</v>
      </c>
      <c r="DW48" s="1" t="s">
        <v>641</v>
      </c>
    </row>
    <row r="49" spans="1:127" s="90" customFormat="1" ht="88.5" customHeight="1">
      <c r="A49" s="180">
        <v>44</v>
      </c>
      <c r="B49" s="180" t="s">
        <v>642</v>
      </c>
      <c r="C49" s="27" t="s">
        <v>144</v>
      </c>
      <c r="D49" s="180" t="s">
        <v>145</v>
      </c>
      <c r="E49" s="180">
        <v>1</v>
      </c>
      <c r="F49" s="180" t="s">
        <v>146</v>
      </c>
      <c r="G49" s="180" t="s">
        <v>643</v>
      </c>
      <c r="H49" s="180" t="s">
        <v>644</v>
      </c>
      <c r="I49" s="180" t="s">
        <v>688</v>
      </c>
      <c r="J49" s="16" t="s">
        <v>149</v>
      </c>
      <c r="K49" s="16" t="s">
        <v>194</v>
      </c>
      <c r="L49" s="16" t="s">
        <v>175</v>
      </c>
      <c r="M49" s="180" t="s">
        <v>645</v>
      </c>
      <c r="N49" s="16" t="s">
        <v>512</v>
      </c>
      <c r="O49" s="180" t="s">
        <v>646</v>
      </c>
      <c r="P49" s="17">
        <v>5000</v>
      </c>
      <c r="Q49" s="17">
        <v>1</v>
      </c>
      <c r="R49" s="17">
        <v>3</v>
      </c>
      <c r="S49" s="180" t="s">
        <v>647</v>
      </c>
      <c r="T49" s="17">
        <v>5000</v>
      </c>
      <c r="U49" s="17">
        <v>3</v>
      </c>
      <c r="V49" s="17">
        <v>5673</v>
      </c>
      <c r="W49" s="17">
        <v>3785</v>
      </c>
      <c r="X49" s="17">
        <v>508</v>
      </c>
      <c r="Y49" s="17">
        <v>48</v>
      </c>
      <c r="Z49" s="17">
        <v>6</v>
      </c>
      <c r="AA49" s="180" t="s">
        <v>198</v>
      </c>
      <c r="AB49" s="27">
        <v>78.599999999999994</v>
      </c>
      <c r="AC49" s="27">
        <v>27.8</v>
      </c>
      <c r="AD49" s="27">
        <v>0</v>
      </c>
      <c r="AE49" s="27">
        <v>0</v>
      </c>
      <c r="AF49" s="27">
        <v>78.599999999999994</v>
      </c>
      <c r="AG49" s="27">
        <v>27.8</v>
      </c>
      <c r="AH49" s="27">
        <v>1.3</v>
      </c>
      <c r="AI49" s="27">
        <v>0</v>
      </c>
      <c r="AJ49" s="27">
        <v>0</v>
      </c>
      <c r="AK49" s="27">
        <v>0</v>
      </c>
      <c r="AL49" s="17">
        <v>36</v>
      </c>
      <c r="AM49" s="27">
        <v>132</v>
      </c>
      <c r="AN49" s="27">
        <v>88</v>
      </c>
      <c r="AO49" s="27">
        <v>11.88</v>
      </c>
      <c r="AP49" s="27">
        <v>2</v>
      </c>
      <c r="AQ49" s="27">
        <v>30.1</v>
      </c>
      <c r="AR49" s="180" t="s">
        <v>648</v>
      </c>
      <c r="AS49" s="180" t="s">
        <v>649</v>
      </c>
      <c r="AT49" s="17">
        <v>3785</v>
      </c>
      <c r="AU49" s="17">
        <v>64</v>
      </c>
      <c r="AV49" s="17">
        <v>32</v>
      </c>
      <c r="AW49" s="26">
        <v>77.62</v>
      </c>
      <c r="AX49" s="27">
        <v>95</v>
      </c>
      <c r="AY49" s="180" t="s">
        <v>650</v>
      </c>
      <c r="AZ49" s="180" t="s">
        <v>644</v>
      </c>
      <c r="BA49" s="180">
        <v>1</v>
      </c>
      <c r="BB49" s="180">
        <v>605359090</v>
      </c>
      <c r="BC49" s="180" t="s">
        <v>651</v>
      </c>
      <c r="BD49" s="38">
        <v>19.81019611</v>
      </c>
      <c r="BE49" s="38">
        <v>53.662921949999998</v>
      </c>
      <c r="BF49" s="38">
        <v>19.81083984</v>
      </c>
      <c r="BG49" s="38">
        <v>53.66346867</v>
      </c>
      <c r="BH49" s="180" t="s">
        <v>175</v>
      </c>
      <c r="BI49" s="180" t="s">
        <v>204</v>
      </c>
      <c r="BJ49" s="180" t="s">
        <v>652</v>
      </c>
      <c r="BK49" s="180" t="s">
        <v>652</v>
      </c>
      <c r="BL49" s="17">
        <v>380</v>
      </c>
      <c r="BM49" s="17">
        <v>500</v>
      </c>
      <c r="BN49" s="17">
        <v>650</v>
      </c>
      <c r="BO49" s="17">
        <v>552</v>
      </c>
      <c r="BP49" s="17">
        <v>556</v>
      </c>
      <c r="BQ49" s="17">
        <v>5000</v>
      </c>
      <c r="BR49" s="17">
        <v>3931</v>
      </c>
      <c r="BS49" s="180">
        <v>78.62</v>
      </c>
      <c r="BT49" s="27">
        <v>88</v>
      </c>
      <c r="BU49" s="27">
        <v>88</v>
      </c>
      <c r="BV49" s="180" t="s">
        <v>296</v>
      </c>
      <c r="BW49" s="180">
        <v>1</v>
      </c>
      <c r="BX49" s="27">
        <v>731.5</v>
      </c>
      <c r="BY49" s="17">
        <v>1889</v>
      </c>
      <c r="BZ49" s="17">
        <v>994</v>
      </c>
      <c r="CA49" s="27">
        <v>139.5</v>
      </c>
      <c r="CB49" s="17">
        <v>28</v>
      </c>
      <c r="CC49" s="27">
        <v>8.5</v>
      </c>
      <c r="CD49" s="17">
        <v>70</v>
      </c>
      <c r="CE49" s="27">
        <v>4.9000000000000004</v>
      </c>
      <c r="CF49" s="27">
        <v>71.3</v>
      </c>
      <c r="CG49" s="27">
        <v>5.9</v>
      </c>
      <c r="CH49" s="27">
        <v>48.9</v>
      </c>
      <c r="CI49" s="27">
        <v>78.900000000000006</v>
      </c>
      <c r="CJ49" s="17" t="s">
        <v>165</v>
      </c>
      <c r="CK49" s="17" t="s">
        <v>297</v>
      </c>
      <c r="CL49" s="180">
        <v>2015</v>
      </c>
      <c r="CM49" s="180">
        <v>2015</v>
      </c>
      <c r="CN49" s="180" t="s">
        <v>145</v>
      </c>
      <c r="CO49" s="180" t="s">
        <v>653</v>
      </c>
      <c r="CP49" s="27">
        <v>0</v>
      </c>
      <c r="CQ49" s="27">
        <v>0</v>
      </c>
      <c r="CR49" s="27">
        <v>0</v>
      </c>
      <c r="CS49" s="27">
        <v>0</v>
      </c>
      <c r="CT49" s="27">
        <v>0</v>
      </c>
      <c r="CU49" s="27">
        <v>0</v>
      </c>
      <c r="CV49" s="27">
        <v>0</v>
      </c>
      <c r="CW49" s="27">
        <v>0</v>
      </c>
      <c r="CX49" s="180">
        <v>0</v>
      </c>
      <c r="CY49" s="27">
        <v>1032.2</v>
      </c>
      <c r="CZ49" s="27">
        <v>0</v>
      </c>
      <c r="DA49" s="27">
        <v>1032.2</v>
      </c>
      <c r="DB49" s="27">
        <v>0</v>
      </c>
      <c r="DC49" s="27">
        <v>0</v>
      </c>
      <c r="DD49" s="27">
        <v>0</v>
      </c>
      <c r="DE49" s="27">
        <v>0</v>
      </c>
      <c r="DF49" s="27">
        <v>0</v>
      </c>
      <c r="DG49" s="27">
        <v>0</v>
      </c>
      <c r="DH49" s="27">
        <v>1032.2</v>
      </c>
      <c r="DI49" s="27">
        <v>1032.2</v>
      </c>
      <c r="DJ49" s="27">
        <v>0</v>
      </c>
      <c r="DK49" s="27">
        <v>0</v>
      </c>
      <c r="DL49" s="27">
        <v>0</v>
      </c>
      <c r="DM49" s="180" t="s">
        <v>145</v>
      </c>
      <c r="DN49" s="27">
        <v>0</v>
      </c>
      <c r="DO49" s="180" t="s">
        <v>145</v>
      </c>
      <c r="DP49" s="38">
        <v>19.964832749999999</v>
      </c>
      <c r="DQ49" s="38">
        <v>53.695106469999999</v>
      </c>
      <c r="DR49" s="180" t="s">
        <v>990</v>
      </c>
      <c r="DS49" s="180" t="s">
        <v>991</v>
      </c>
      <c r="DT49" s="180" t="s">
        <v>654</v>
      </c>
      <c r="DU49" s="180" t="s">
        <v>655</v>
      </c>
      <c r="DV49" s="180" t="s">
        <v>656</v>
      </c>
      <c r="DW49" s="85" t="s">
        <v>657</v>
      </c>
    </row>
    <row r="50" spans="1:127" ht="63.75" customHeight="1">
      <c r="A50" s="180">
        <v>45</v>
      </c>
      <c r="B50" s="1" t="s">
        <v>658</v>
      </c>
      <c r="C50" s="27" t="s">
        <v>144</v>
      </c>
      <c r="D50" s="180" t="s">
        <v>145</v>
      </c>
      <c r="E50" s="180">
        <v>1</v>
      </c>
      <c r="F50" s="180" t="s">
        <v>146</v>
      </c>
      <c r="G50" s="1" t="s">
        <v>659</v>
      </c>
      <c r="H50" s="1" t="s">
        <v>660</v>
      </c>
      <c r="I50" s="1" t="s">
        <v>337</v>
      </c>
      <c r="J50" s="16" t="s">
        <v>149</v>
      </c>
      <c r="K50" s="16" t="s">
        <v>150</v>
      </c>
      <c r="L50" s="16" t="s">
        <v>151</v>
      </c>
      <c r="M50" s="1" t="s">
        <v>660</v>
      </c>
      <c r="N50" s="115" t="s">
        <v>152</v>
      </c>
      <c r="O50" s="1" t="s">
        <v>660</v>
      </c>
      <c r="P50" s="17">
        <v>6417</v>
      </c>
      <c r="Q50" s="17">
        <v>1</v>
      </c>
      <c r="R50" s="17">
        <v>3</v>
      </c>
      <c r="S50" s="1" t="s">
        <v>661</v>
      </c>
      <c r="T50" s="17">
        <v>6417</v>
      </c>
      <c r="U50" s="17">
        <v>3</v>
      </c>
      <c r="V50" s="17">
        <v>4452</v>
      </c>
      <c r="W50" s="17">
        <v>4402</v>
      </c>
      <c r="X50" s="17">
        <v>50</v>
      </c>
      <c r="Y50" s="17">
        <v>0</v>
      </c>
      <c r="Z50" s="17">
        <v>0</v>
      </c>
      <c r="AA50" s="1" t="s">
        <v>1005</v>
      </c>
      <c r="AB50" s="27">
        <v>12.8</v>
      </c>
      <c r="AC50" s="27">
        <v>10.8</v>
      </c>
      <c r="AD50" s="27">
        <v>8</v>
      </c>
      <c r="AE50" s="27">
        <v>8</v>
      </c>
      <c r="AF50" s="27">
        <v>20.8</v>
      </c>
      <c r="AG50" s="27">
        <v>18.8</v>
      </c>
      <c r="AH50" s="27">
        <v>1</v>
      </c>
      <c r="AI50" s="27">
        <v>0</v>
      </c>
      <c r="AJ50" s="27">
        <v>0</v>
      </c>
      <c r="AK50" s="27">
        <v>0</v>
      </c>
      <c r="AL50" s="17">
        <v>0</v>
      </c>
      <c r="AM50" s="27">
        <v>181</v>
      </c>
      <c r="AN50" s="27">
        <v>180</v>
      </c>
      <c r="AO50" s="27">
        <v>1</v>
      </c>
      <c r="AP50" s="27">
        <v>0</v>
      </c>
      <c r="AQ50" s="27">
        <v>0</v>
      </c>
      <c r="AR50" s="27">
        <v>4.5</v>
      </c>
      <c r="AS50" s="27">
        <v>12</v>
      </c>
      <c r="AT50" s="17">
        <v>4494</v>
      </c>
      <c r="AU50" s="17">
        <v>0</v>
      </c>
      <c r="AV50" s="17">
        <v>0</v>
      </c>
      <c r="AW50" s="27">
        <v>70</v>
      </c>
      <c r="AX50" s="27">
        <v>100</v>
      </c>
      <c r="AY50" s="1" t="s">
        <v>662</v>
      </c>
      <c r="AZ50" s="1" t="s">
        <v>663</v>
      </c>
      <c r="BA50" s="180">
        <v>1</v>
      </c>
      <c r="BB50" s="1" t="s">
        <v>664</v>
      </c>
      <c r="BC50" s="1" t="s">
        <v>665</v>
      </c>
      <c r="BD50" s="38">
        <v>20.3019</v>
      </c>
      <c r="BE50" s="38">
        <v>54.162500000000001</v>
      </c>
      <c r="BF50" s="38">
        <v>20.302</v>
      </c>
      <c r="BG50" s="38">
        <v>54.164110000000001</v>
      </c>
      <c r="BH50" s="180" t="s">
        <v>160</v>
      </c>
      <c r="BI50" s="180" t="s">
        <v>161</v>
      </c>
      <c r="BJ50" s="180" t="s">
        <v>666</v>
      </c>
      <c r="BK50" s="180" t="s">
        <v>667</v>
      </c>
      <c r="BL50" s="17">
        <v>495</v>
      </c>
      <c r="BM50" s="17">
        <v>1000</v>
      </c>
      <c r="BN50" s="17">
        <v>0</v>
      </c>
      <c r="BO50" s="17">
        <v>350</v>
      </c>
      <c r="BP50" s="17">
        <v>900</v>
      </c>
      <c r="BQ50" s="17">
        <v>6417</v>
      </c>
      <c r="BR50" s="17">
        <v>4494</v>
      </c>
      <c r="BS50" s="180">
        <v>70</v>
      </c>
      <c r="BT50" s="27">
        <v>181</v>
      </c>
      <c r="BU50" s="27">
        <v>181</v>
      </c>
      <c r="BV50" s="180" t="s">
        <v>296</v>
      </c>
      <c r="BW50" s="180">
        <v>1</v>
      </c>
      <c r="BX50" s="17">
        <v>545</v>
      </c>
      <c r="BY50" s="17">
        <v>907</v>
      </c>
      <c r="BZ50" s="17">
        <v>535</v>
      </c>
      <c r="CA50" s="17">
        <v>0</v>
      </c>
      <c r="CB50" s="17">
        <v>0</v>
      </c>
      <c r="CC50" s="27">
        <v>4.9000000000000004</v>
      </c>
      <c r="CD50" s="17">
        <v>52</v>
      </c>
      <c r="CE50" s="27">
        <v>5.5</v>
      </c>
      <c r="CF50" s="17">
        <v>0</v>
      </c>
      <c r="CG50" s="17">
        <v>0</v>
      </c>
      <c r="CH50" s="17">
        <v>0</v>
      </c>
      <c r="CI50" s="17">
        <v>0</v>
      </c>
      <c r="CJ50" s="17" t="s">
        <v>165</v>
      </c>
      <c r="CK50" s="17" t="s">
        <v>165</v>
      </c>
      <c r="CL50" s="1" t="s">
        <v>145</v>
      </c>
      <c r="CM50" s="1" t="s">
        <v>145</v>
      </c>
      <c r="CN50" s="1" t="s">
        <v>145</v>
      </c>
      <c r="CO50" s="1" t="s">
        <v>668</v>
      </c>
      <c r="CP50" s="27">
        <v>40</v>
      </c>
      <c r="CQ50" s="27">
        <v>0</v>
      </c>
      <c r="CR50" s="27">
        <v>0</v>
      </c>
      <c r="CS50" s="27">
        <v>0</v>
      </c>
      <c r="CT50" s="27">
        <v>0</v>
      </c>
      <c r="CU50" s="27">
        <v>40</v>
      </c>
      <c r="CV50" s="27">
        <v>0</v>
      </c>
      <c r="CW50" s="27">
        <v>0</v>
      </c>
      <c r="CX50" s="1">
        <v>0</v>
      </c>
      <c r="CY50" s="27">
        <v>0</v>
      </c>
      <c r="CZ50" s="27">
        <v>0</v>
      </c>
      <c r="DA50" s="27">
        <v>0</v>
      </c>
      <c r="DB50" s="27">
        <v>0</v>
      </c>
      <c r="DC50" s="27">
        <v>0</v>
      </c>
      <c r="DD50" s="27">
        <v>0</v>
      </c>
      <c r="DE50" s="27">
        <v>0</v>
      </c>
      <c r="DF50" s="27">
        <v>0</v>
      </c>
      <c r="DG50" s="27">
        <v>0</v>
      </c>
      <c r="DH50" s="27">
        <v>0</v>
      </c>
      <c r="DI50" s="27">
        <v>0</v>
      </c>
      <c r="DJ50" s="27">
        <v>0</v>
      </c>
      <c r="DK50" s="27">
        <v>0</v>
      </c>
      <c r="DL50" s="27">
        <v>0</v>
      </c>
      <c r="DM50" s="1" t="s">
        <v>145</v>
      </c>
      <c r="DN50" s="27">
        <v>0</v>
      </c>
      <c r="DO50" s="1" t="s">
        <v>145</v>
      </c>
      <c r="DP50" s="38">
        <v>20.493618990000002</v>
      </c>
      <c r="DQ50" s="38">
        <v>54.284716000000003</v>
      </c>
      <c r="DR50" s="1" t="s">
        <v>145</v>
      </c>
      <c r="DS50" s="1" t="s">
        <v>145</v>
      </c>
      <c r="DT50" s="1" t="s">
        <v>145</v>
      </c>
      <c r="DU50" s="1" t="s">
        <v>145</v>
      </c>
      <c r="DV50" s="1" t="s">
        <v>145</v>
      </c>
      <c r="DW50" s="1" t="s">
        <v>669</v>
      </c>
    </row>
    <row r="51" spans="1:127" s="111" customFormat="1" ht="168.75" customHeight="1">
      <c r="A51" s="180">
        <v>46</v>
      </c>
      <c r="B51" s="34" t="s">
        <v>1030</v>
      </c>
      <c r="C51" s="94" t="s">
        <v>144</v>
      </c>
      <c r="D51" s="34" t="s">
        <v>145</v>
      </c>
      <c r="E51" s="95">
        <v>1</v>
      </c>
      <c r="F51" s="95" t="s">
        <v>146</v>
      </c>
      <c r="G51" s="34" t="s">
        <v>1031</v>
      </c>
      <c r="H51" s="34" t="s">
        <v>1032</v>
      </c>
      <c r="I51" s="34" t="s">
        <v>688</v>
      </c>
      <c r="J51" s="96" t="s">
        <v>149</v>
      </c>
      <c r="K51" s="96" t="s">
        <v>194</v>
      </c>
      <c r="L51" s="96" t="s">
        <v>175</v>
      </c>
      <c r="M51" s="34" t="s">
        <v>1033</v>
      </c>
      <c r="N51" s="115" t="s">
        <v>512</v>
      </c>
      <c r="O51" s="34" t="s">
        <v>1033</v>
      </c>
      <c r="P51" s="97">
        <v>4659</v>
      </c>
      <c r="Q51" s="97">
        <v>1</v>
      </c>
      <c r="R51" s="97">
        <v>3</v>
      </c>
      <c r="S51" s="34" t="s">
        <v>1034</v>
      </c>
      <c r="T51" s="97">
        <v>4659</v>
      </c>
      <c r="U51" s="97">
        <v>3</v>
      </c>
      <c r="V51" s="97">
        <v>4485</v>
      </c>
      <c r="W51" s="107">
        <v>2806</v>
      </c>
      <c r="X51" s="107">
        <v>1647</v>
      </c>
      <c r="Y51" s="107">
        <v>32</v>
      </c>
      <c r="Z51" s="107">
        <v>10</v>
      </c>
      <c r="AA51" s="109" t="s">
        <v>198</v>
      </c>
      <c r="AB51" s="98">
        <v>42.8</v>
      </c>
      <c r="AC51" s="98">
        <v>24.7</v>
      </c>
      <c r="AD51" s="98">
        <v>0</v>
      </c>
      <c r="AE51" s="98">
        <v>0</v>
      </c>
      <c r="AF51" s="98">
        <v>42.8</v>
      </c>
      <c r="AG51" s="98">
        <v>24.7</v>
      </c>
      <c r="AH51" s="98">
        <v>1.1000000000000001</v>
      </c>
      <c r="AI51" s="98">
        <v>0</v>
      </c>
      <c r="AJ51" s="98">
        <v>0</v>
      </c>
      <c r="AK51" s="98">
        <v>0</v>
      </c>
      <c r="AL51" s="97">
        <v>6</v>
      </c>
      <c r="AM51" s="98">
        <v>70.400000000000006</v>
      </c>
      <c r="AN51" s="98">
        <v>62.4</v>
      </c>
      <c r="AO51" s="98">
        <v>7.7</v>
      </c>
      <c r="AP51" s="98">
        <v>0.3</v>
      </c>
      <c r="AQ51" s="98">
        <v>0</v>
      </c>
      <c r="AR51" s="34">
        <v>6.57</v>
      </c>
      <c r="AS51" s="34">
        <v>6.57</v>
      </c>
      <c r="AT51" s="97">
        <v>2915</v>
      </c>
      <c r="AU51" s="97">
        <v>503</v>
      </c>
      <c r="AV51" s="97">
        <v>113</v>
      </c>
      <c r="AW51" s="97">
        <v>76</v>
      </c>
      <c r="AX51" s="98">
        <v>79</v>
      </c>
      <c r="AY51" s="34" t="s">
        <v>1035</v>
      </c>
      <c r="AZ51" s="34" t="s">
        <v>1033</v>
      </c>
      <c r="BA51" s="95">
        <v>1</v>
      </c>
      <c r="BB51" s="34" t="s">
        <v>1036</v>
      </c>
      <c r="BC51" s="34" t="s">
        <v>291</v>
      </c>
      <c r="BD51" s="108">
        <v>20.039110999999998</v>
      </c>
      <c r="BE51" s="108">
        <v>53.418002000000001</v>
      </c>
      <c r="BF51" s="108">
        <v>20.039110999999998</v>
      </c>
      <c r="BG51" s="108">
        <v>53.418002000000001</v>
      </c>
      <c r="BH51" s="34" t="s">
        <v>175</v>
      </c>
      <c r="BI51" s="34" t="s">
        <v>204</v>
      </c>
      <c r="BJ51" s="34" t="s">
        <v>145</v>
      </c>
      <c r="BK51" s="34" t="s">
        <v>1037</v>
      </c>
      <c r="BL51" s="97">
        <v>600</v>
      </c>
      <c r="BM51" s="97">
        <v>810</v>
      </c>
      <c r="BN51" s="97">
        <v>0</v>
      </c>
      <c r="BO51" s="97">
        <v>423</v>
      </c>
      <c r="BP51" s="97">
        <v>603</v>
      </c>
      <c r="BQ51" s="97">
        <v>13900</v>
      </c>
      <c r="BR51" s="97">
        <v>1800</v>
      </c>
      <c r="BS51" s="34">
        <v>38.6</v>
      </c>
      <c r="BT51" s="98">
        <v>70.099999999999994</v>
      </c>
      <c r="BU51" s="98">
        <v>70.099999999999994</v>
      </c>
      <c r="BV51" s="100" t="s">
        <v>296</v>
      </c>
      <c r="BW51" s="100">
        <v>1</v>
      </c>
      <c r="BX51" s="97">
        <v>0</v>
      </c>
      <c r="BY51" s="97">
        <v>0</v>
      </c>
      <c r="BZ51" s="97">
        <v>0</v>
      </c>
      <c r="CA51" s="97">
        <v>0</v>
      </c>
      <c r="CB51" s="97">
        <v>0</v>
      </c>
      <c r="CC51" s="98">
        <v>6.23</v>
      </c>
      <c r="CD51" s="98">
        <v>48.6</v>
      </c>
      <c r="CE51" s="98">
        <v>8.6999999999999993</v>
      </c>
      <c r="CF51" s="98">
        <v>17.100000000000001</v>
      </c>
      <c r="CG51" s="98">
        <v>1.9</v>
      </c>
      <c r="CH51" s="97">
        <v>0</v>
      </c>
      <c r="CI51" s="97">
        <v>0</v>
      </c>
      <c r="CJ51" s="97" t="s">
        <v>165</v>
      </c>
      <c r="CK51" s="97" t="s">
        <v>165</v>
      </c>
      <c r="CL51" s="34" t="s">
        <v>145</v>
      </c>
      <c r="CM51" s="34" t="s">
        <v>145</v>
      </c>
      <c r="CN51" s="34" t="s">
        <v>145</v>
      </c>
      <c r="CO51" s="34" t="s">
        <v>1038</v>
      </c>
      <c r="CP51" s="98">
        <v>33</v>
      </c>
      <c r="CQ51" s="98">
        <v>30</v>
      </c>
      <c r="CR51" s="98">
        <v>0</v>
      </c>
      <c r="CS51" s="98">
        <v>0</v>
      </c>
      <c r="CT51" s="98">
        <v>0</v>
      </c>
      <c r="CU51" s="98">
        <v>6</v>
      </c>
      <c r="CV51" s="98">
        <v>0</v>
      </c>
      <c r="CW51" s="98">
        <v>0</v>
      </c>
      <c r="CX51" s="34">
        <v>0</v>
      </c>
      <c r="CY51" s="98">
        <v>45</v>
      </c>
      <c r="CZ51" s="98">
        <v>45</v>
      </c>
      <c r="DA51" s="98">
        <v>0</v>
      </c>
      <c r="DB51" s="98">
        <v>0</v>
      </c>
      <c r="DC51" s="98">
        <v>0</v>
      </c>
      <c r="DD51" s="98">
        <v>0</v>
      </c>
      <c r="DE51" s="98">
        <v>0</v>
      </c>
      <c r="DF51" s="98">
        <v>0</v>
      </c>
      <c r="DG51" s="98">
        <v>0</v>
      </c>
      <c r="DH51" s="98">
        <v>45</v>
      </c>
      <c r="DI51" s="98">
        <v>45</v>
      </c>
      <c r="DJ51" s="98">
        <v>0</v>
      </c>
      <c r="DK51" s="98">
        <v>0</v>
      </c>
      <c r="DL51" s="98">
        <v>0</v>
      </c>
      <c r="DM51" s="34" t="s">
        <v>145</v>
      </c>
      <c r="DN51" s="98">
        <v>0</v>
      </c>
      <c r="DO51" s="34" t="s">
        <v>145</v>
      </c>
      <c r="DP51" s="108">
        <v>20.03589466</v>
      </c>
      <c r="DQ51" s="108">
        <v>53.432144190000002</v>
      </c>
      <c r="DR51" s="34" t="s">
        <v>1039</v>
      </c>
      <c r="DS51" s="34" t="s">
        <v>1040</v>
      </c>
      <c r="DT51" s="110">
        <v>0</v>
      </c>
      <c r="DU51" s="110">
        <v>0</v>
      </c>
      <c r="DV51" s="110">
        <v>0</v>
      </c>
      <c r="DW51" s="34" t="s">
        <v>1041</v>
      </c>
    </row>
    <row r="52" spans="1:127" s="90" customFormat="1" ht="143.25" customHeight="1">
      <c r="A52" s="180">
        <v>47</v>
      </c>
      <c r="B52" s="1" t="s">
        <v>670</v>
      </c>
      <c r="C52" s="27" t="s">
        <v>144</v>
      </c>
      <c r="D52" s="1" t="s">
        <v>145</v>
      </c>
      <c r="E52" s="180">
        <v>1</v>
      </c>
      <c r="F52" s="180" t="s">
        <v>146</v>
      </c>
      <c r="G52" s="1" t="s">
        <v>671</v>
      </c>
      <c r="H52" s="1" t="s">
        <v>672</v>
      </c>
      <c r="I52" s="1" t="s">
        <v>975</v>
      </c>
      <c r="J52" s="16" t="s">
        <v>149</v>
      </c>
      <c r="K52" s="16" t="s">
        <v>194</v>
      </c>
      <c r="L52" s="16" t="s">
        <v>175</v>
      </c>
      <c r="M52" s="1" t="s">
        <v>672</v>
      </c>
      <c r="N52" s="16" t="s">
        <v>512</v>
      </c>
      <c r="O52" s="1" t="s">
        <v>672</v>
      </c>
      <c r="P52" s="17">
        <v>2221</v>
      </c>
      <c r="Q52" s="17">
        <v>2</v>
      </c>
      <c r="R52" s="17">
        <v>3</v>
      </c>
      <c r="S52" s="1" t="s">
        <v>673</v>
      </c>
      <c r="T52" s="17">
        <v>5315</v>
      </c>
      <c r="U52" s="17">
        <v>3</v>
      </c>
      <c r="V52" s="17">
        <v>3270</v>
      </c>
      <c r="W52" s="17">
        <v>3270</v>
      </c>
      <c r="X52" s="17">
        <v>0</v>
      </c>
      <c r="Y52" s="17">
        <v>0</v>
      </c>
      <c r="Z52" s="17">
        <v>0</v>
      </c>
      <c r="AA52" s="1" t="s">
        <v>179</v>
      </c>
      <c r="AB52" s="27">
        <v>26.9</v>
      </c>
      <c r="AC52" s="27">
        <v>15.9</v>
      </c>
      <c r="AD52" s="27">
        <v>0</v>
      </c>
      <c r="AE52" s="27">
        <v>0</v>
      </c>
      <c r="AF52" s="27">
        <v>26.9</v>
      </c>
      <c r="AG52" s="27">
        <v>15.9</v>
      </c>
      <c r="AH52" s="27">
        <v>0</v>
      </c>
      <c r="AI52" s="27">
        <v>0</v>
      </c>
      <c r="AJ52" s="27">
        <v>0</v>
      </c>
      <c r="AK52" s="27">
        <v>0</v>
      </c>
      <c r="AL52" s="17">
        <v>30</v>
      </c>
      <c r="AM52" s="27">
        <v>108</v>
      </c>
      <c r="AN52" s="27">
        <v>108</v>
      </c>
      <c r="AO52" s="27">
        <v>0</v>
      </c>
      <c r="AP52" s="27">
        <v>0</v>
      </c>
      <c r="AQ52" s="27">
        <v>0</v>
      </c>
      <c r="AR52" s="1">
        <v>2.93</v>
      </c>
      <c r="AS52" s="1">
        <v>1.0900000000000001</v>
      </c>
      <c r="AT52" s="17">
        <v>3270</v>
      </c>
      <c r="AU52" s="17">
        <v>1200</v>
      </c>
      <c r="AV52" s="17">
        <v>60</v>
      </c>
      <c r="AW52" s="27">
        <v>85.23</v>
      </c>
      <c r="AX52" s="27">
        <v>95</v>
      </c>
      <c r="AY52" s="1" t="s">
        <v>674</v>
      </c>
      <c r="AZ52" s="1" t="s">
        <v>672</v>
      </c>
      <c r="BA52" s="180">
        <v>1</v>
      </c>
      <c r="BB52" s="1" t="s">
        <v>675</v>
      </c>
      <c r="BC52" s="1" t="s">
        <v>676</v>
      </c>
      <c r="BD52" s="38">
        <v>19.944719200000002</v>
      </c>
      <c r="BE52" s="38">
        <v>53.371129600000003</v>
      </c>
      <c r="BF52" s="38">
        <v>19.944719200000002</v>
      </c>
      <c r="BG52" s="38">
        <v>53.371129600000003</v>
      </c>
      <c r="BH52" s="1" t="s">
        <v>175</v>
      </c>
      <c r="BI52" s="1" t="s">
        <v>204</v>
      </c>
      <c r="BJ52" s="1" t="s">
        <v>677</v>
      </c>
      <c r="BK52" s="1" t="s">
        <v>678</v>
      </c>
      <c r="BL52" s="17">
        <v>700</v>
      </c>
      <c r="BM52" s="17">
        <v>980</v>
      </c>
      <c r="BN52" s="17">
        <v>0</v>
      </c>
      <c r="BO52" s="17">
        <v>454</v>
      </c>
      <c r="BP52" s="17">
        <v>485</v>
      </c>
      <c r="BQ52" s="17">
        <v>7700</v>
      </c>
      <c r="BR52" s="17">
        <v>4483</v>
      </c>
      <c r="BS52" s="1">
        <v>84.3</v>
      </c>
      <c r="BT52" s="27">
        <v>108</v>
      </c>
      <c r="BU52" s="27">
        <v>108</v>
      </c>
      <c r="BV52" s="180" t="s">
        <v>296</v>
      </c>
      <c r="BW52" s="180">
        <v>1</v>
      </c>
      <c r="BX52" s="17">
        <v>331</v>
      </c>
      <c r="BY52" s="17">
        <v>1011</v>
      </c>
      <c r="BZ52" s="17">
        <v>248</v>
      </c>
      <c r="CA52" s="17">
        <v>0</v>
      </c>
      <c r="CB52" s="17">
        <v>0</v>
      </c>
      <c r="CC52" s="17">
        <v>5</v>
      </c>
      <c r="CD52" s="17">
        <v>60</v>
      </c>
      <c r="CE52" s="17">
        <v>5</v>
      </c>
      <c r="CF52" s="17">
        <v>0</v>
      </c>
      <c r="CG52" s="17">
        <v>0</v>
      </c>
      <c r="CH52" s="17">
        <v>0</v>
      </c>
      <c r="CI52" s="17">
        <v>0</v>
      </c>
      <c r="CJ52" s="17" t="s">
        <v>679</v>
      </c>
      <c r="CK52" s="17" t="s">
        <v>679</v>
      </c>
      <c r="CL52" s="1" t="s">
        <v>145</v>
      </c>
      <c r="CM52" s="1" t="s">
        <v>145</v>
      </c>
      <c r="CN52" s="1" t="s">
        <v>145</v>
      </c>
      <c r="CO52" s="1" t="s">
        <v>680</v>
      </c>
      <c r="CP52" s="27">
        <v>106</v>
      </c>
      <c r="CQ52" s="27">
        <v>0</v>
      </c>
      <c r="CR52" s="27">
        <v>0</v>
      </c>
      <c r="CS52" s="27">
        <v>0</v>
      </c>
      <c r="CT52" s="27">
        <v>106</v>
      </c>
      <c r="CU52" s="27">
        <v>0</v>
      </c>
      <c r="CV52" s="27">
        <v>0</v>
      </c>
      <c r="CW52" s="27">
        <v>0</v>
      </c>
      <c r="CX52" s="1">
        <v>0</v>
      </c>
      <c r="CY52" s="27">
        <v>0</v>
      </c>
      <c r="CZ52" s="27">
        <v>0</v>
      </c>
      <c r="DA52" s="27">
        <v>0</v>
      </c>
      <c r="DB52" s="27">
        <v>0</v>
      </c>
      <c r="DC52" s="27">
        <v>0</v>
      </c>
      <c r="DD52" s="27">
        <v>0</v>
      </c>
      <c r="DE52" s="27">
        <v>0</v>
      </c>
      <c r="DF52" s="27">
        <v>0</v>
      </c>
      <c r="DG52" s="27">
        <v>0</v>
      </c>
      <c r="DH52" s="27">
        <v>0</v>
      </c>
      <c r="DI52" s="27">
        <v>0</v>
      </c>
      <c r="DJ52" s="27">
        <v>0</v>
      </c>
      <c r="DK52" s="27">
        <v>0</v>
      </c>
      <c r="DL52" s="27">
        <v>0</v>
      </c>
      <c r="DM52" s="1" t="s">
        <v>145</v>
      </c>
      <c r="DN52" s="27">
        <v>0</v>
      </c>
      <c r="DO52" s="1" t="s">
        <v>145</v>
      </c>
      <c r="DP52" s="38">
        <v>19.934606599999999</v>
      </c>
      <c r="DQ52" s="38">
        <v>53.400196800000003</v>
      </c>
      <c r="DR52" s="1" t="s">
        <v>681</v>
      </c>
      <c r="DS52" s="1" t="s">
        <v>682</v>
      </c>
      <c r="DT52" s="1" t="s">
        <v>683</v>
      </c>
      <c r="DU52" s="1" t="s">
        <v>225</v>
      </c>
      <c r="DV52" s="1" t="s">
        <v>225</v>
      </c>
      <c r="DW52" s="29" t="s">
        <v>684</v>
      </c>
    </row>
    <row r="53" spans="1:127" s="90" customFormat="1" ht="97.5" customHeight="1">
      <c r="A53" s="180">
        <v>48</v>
      </c>
      <c r="B53" s="1" t="s">
        <v>685</v>
      </c>
      <c r="C53" s="27" t="s">
        <v>144</v>
      </c>
      <c r="D53" s="1" t="s">
        <v>145</v>
      </c>
      <c r="E53" s="180">
        <v>1</v>
      </c>
      <c r="F53" s="180" t="s">
        <v>146</v>
      </c>
      <c r="G53" s="1" t="s">
        <v>686</v>
      </c>
      <c r="H53" s="1" t="s">
        <v>687</v>
      </c>
      <c r="I53" s="1" t="s">
        <v>688</v>
      </c>
      <c r="J53" s="16" t="s">
        <v>149</v>
      </c>
      <c r="K53" s="16" t="s">
        <v>194</v>
      </c>
      <c r="L53" s="16" t="s">
        <v>175</v>
      </c>
      <c r="M53" s="1" t="s">
        <v>687</v>
      </c>
      <c r="N53" s="115" t="s">
        <v>195</v>
      </c>
      <c r="O53" s="1" t="s">
        <v>687</v>
      </c>
      <c r="P53" s="17">
        <v>4480</v>
      </c>
      <c r="Q53" s="17">
        <v>2</v>
      </c>
      <c r="R53" s="17">
        <v>3</v>
      </c>
      <c r="S53" s="1" t="s">
        <v>689</v>
      </c>
      <c r="T53" s="17">
        <v>4480</v>
      </c>
      <c r="U53" s="17">
        <v>3</v>
      </c>
      <c r="V53" s="17">
        <v>4147</v>
      </c>
      <c r="W53" s="17">
        <v>2544</v>
      </c>
      <c r="X53" s="17">
        <v>1560</v>
      </c>
      <c r="Y53" s="17">
        <v>43</v>
      </c>
      <c r="Z53" s="17">
        <v>10</v>
      </c>
      <c r="AA53" s="1" t="s">
        <v>179</v>
      </c>
      <c r="AB53" s="27">
        <v>0</v>
      </c>
      <c r="AC53" s="27">
        <v>0</v>
      </c>
      <c r="AD53" s="27">
        <v>9</v>
      </c>
      <c r="AE53" s="27">
        <v>9</v>
      </c>
      <c r="AF53" s="27">
        <v>9</v>
      </c>
      <c r="AG53" s="27">
        <v>9</v>
      </c>
      <c r="AH53" s="27">
        <v>0.3</v>
      </c>
      <c r="AI53" s="27">
        <v>0</v>
      </c>
      <c r="AJ53" s="27">
        <v>0</v>
      </c>
      <c r="AK53" s="27">
        <v>0</v>
      </c>
      <c r="AL53" s="17">
        <v>1</v>
      </c>
      <c r="AM53" s="27">
        <v>177.1</v>
      </c>
      <c r="AN53" s="27">
        <v>174.5</v>
      </c>
      <c r="AO53" s="27">
        <v>2.2999999999999998</v>
      </c>
      <c r="AP53" s="27">
        <v>0.3</v>
      </c>
      <c r="AQ53" s="27">
        <v>0</v>
      </c>
      <c r="AR53" s="1">
        <v>5.83</v>
      </c>
      <c r="AS53" s="1" t="s">
        <v>690</v>
      </c>
      <c r="AT53" s="17">
        <v>2403</v>
      </c>
      <c r="AU53" s="17">
        <v>80</v>
      </c>
      <c r="AV53" s="17">
        <v>0</v>
      </c>
      <c r="AW53" s="27">
        <v>55.42</v>
      </c>
      <c r="AX53" s="27">
        <v>69</v>
      </c>
      <c r="AY53" s="1" t="s">
        <v>691</v>
      </c>
      <c r="AZ53" s="1" t="s">
        <v>692</v>
      </c>
      <c r="BA53" s="180">
        <v>1</v>
      </c>
      <c r="BB53" s="1" t="s">
        <v>693</v>
      </c>
      <c r="BC53" s="1" t="s">
        <v>694</v>
      </c>
      <c r="BD53" s="38">
        <v>20.071100000000001</v>
      </c>
      <c r="BE53" s="38">
        <v>54.016399999999997</v>
      </c>
      <c r="BF53" s="38">
        <v>20.071100000000001</v>
      </c>
      <c r="BG53" s="38">
        <v>54.016399999999997</v>
      </c>
      <c r="BH53" s="1" t="s">
        <v>626</v>
      </c>
      <c r="BI53" s="1" t="s">
        <v>695</v>
      </c>
      <c r="BJ53" s="1" t="s">
        <v>145</v>
      </c>
      <c r="BK53" s="1" t="s">
        <v>696</v>
      </c>
      <c r="BL53" s="17">
        <v>980</v>
      </c>
      <c r="BM53" s="17">
        <v>1650</v>
      </c>
      <c r="BN53" s="17">
        <v>0</v>
      </c>
      <c r="BO53" s="17">
        <v>500</v>
      </c>
      <c r="BP53" s="17">
        <v>570</v>
      </c>
      <c r="BQ53" s="17">
        <v>7283</v>
      </c>
      <c r="BR53" s="17">
        <v>3000</v>
      </c>
      <c r="BS53" s="1">
        <v>67</v>
      </c>
      <c r="BT53" s="27">
        <v>176.8</v>
      </c>
      <c r="BU53" s="27">
        <v>176.8</v>
      </c>
      <c r="BV53" s="180" t="s">
        <v>296</v>
      </c>
      <c r="BW53" s="180">
        <v>1</v>
      </c>
      <c r="BX53" s="17">
        <v>267</v>
      </c>
      <c r="BY53" s="17">
        <v>858</v>
      </c>
      <c r="BZ53" s="17">
        <v>475</v>
      </c>
      <c r="CA53" s="17">
        <v>0</v>
      </c>
      <c r="CB53" s="17">
        <v>0</v>
      </c>
      <c r="CC53" s="27">
        <v>2.4</v>
      </c>
      <c r="CD53" s="17">
        <v>33</v>
      </c>
      <c r="CE53" s="17">
        <v>6</v>
      </c>
      <c r="CF53" s="17">
        <v>0</v>
      </c>
      <c r="CG53" s="17">
        <v>0</v>
      </c>
      <c r="CH53" s="17">
        <v>0</v>
      </c>
      <c r="CI53" s="17">
        <v>0</v>
      </c>
      <c r="CJ53" s="17" t="s">
        <v>165</v>
      </c>
      <c r="CK53" s="17" t="s">
        <v>165</v>
      </c>
      <c r="CL53" s="1" t="s">
        <v>145</v>
      </c>
      <c r="CM53" s="1" t="s">
        <v>145</v>
      </c>
      <c r="CN53" s="1" t="s">
        <v>145</v>
      </c>
      <c r="CO53" s="1" t="s">
        <v>697</v>
      </c>
      <c r="CP53" s="27">
        <v>16.399999999999999</v>
      </c>
      <c r="CQ53" s="27">
        <v>12.8</v>
      </c>
      <c r="CR53" s="27">
        <v>2.4</v>
      </c>
      <c r="CS53" s="27">
        <v>0</v>
      </c>
      <c r="CT53" s="27">
        <v>0</v>
      </c>
      <c r="CU53" s="27">
        <v>1.2</v>
      </c>
      <c r="CV53" s="27">
        <v>0</v>
      </c>
      <c r="CW53" s="27">
        <v>0</v>
      </c>
      <c r="CX53" s="1" t="s">
        <v>698</v>
      </c>
      <c r="CY53" s="27">
        <v>570</v>
      </c>
      <c r="CZ53" s="27">
        <v>0</v>
      </c>
      <c r="DA53" s="27">
        <v>570</v>
      </c>
      <c r="DB53" s="27">
        <v>0</v>
      </c>
      <c r="DC53" s="27">
        <v>0</v>
      </c>
      <c r="DD53" s="27">
        <v>0</v>
      </c>
      <c r="DE53" s="27">
        <v>0</v>
      </c>
      <c r="DF53" s="27">
        <v>0</v>
      </c>
      <c r="DG53" s="27">
        <v>0</v>
      </c>
      <c r="DH53" s="27">
        <v>570</v>
      </c>
      <c r="DI53" s="27">
        <v>173</v>
      </c>
      <c r="DJ53" s="27">
        <v>0</v>
      </c>
      <c r="DK53" s="27">
        <v>397</v>
      </c>
      <c r="DL53" s="27">
        <v>0</v>
      </c>
      <c r="DM53" s="1" t="s">
        <v>145</v>
      </c>
      <c r="DN53" s="27">
        <v>0</v>
      </c>
      <c r="DO53" s="1" t="s">
        <v>145</v>
      </c>
      <c r="DP53" s="38">
        <v>20.073899999999998</v>
      </c>
      <c r="DQ53" s="38">
        <v>54.0122</v>
      </c>
      <c r="DR53" s="1" t="s">
        <v>145</v>
      </c>
      <c r="DS53" s="1" t="s">
        <v>145</v>
      </c>
      <c r="DT53" s="1" t="s">
        <v>145</v>
      </c>
      <c r="DU53" s="1" t="s">
        <v>145</v>
      </c>
      <c r="DV53" s="1" t="s">
        <v>145</v>
      </c>
      <c r="DW53" s="1" t="s">
        <v>992</v>
      </c>
    </row>
    <row r="54" spans="1:127" ht="104.25" customHeight="1">
      <c r="A54" s="180">
        <v>49</v>
      </c>
      <c r="B54" s="1" t="s">
        <v>699</v>
      </c>
      <c r="C54" s="27" t="s">
        <v>144</v>
      </c>
      <c r="D54" s="1" t="s">
        <v>145</v>
      </c>
      <c r="E54" s="180">
        <v>1</v>
      </c>
      <c r="F54" s="180" t="s">
        <v>146</v>
      </c>
      <c r="G54" s="1" t="s">
        <v>700</v>
      </c>
      <c r="H54" s="1" t="s">
        <v>348</v>
      </c>
      <c r="I54" s="1" t="s">
        <v>525</v>
      </c>
      <c r="J54" s="16" t="s">
        <v>149</v>
      </c>
      <c r="K54" s="16" t="s">
        <v>194</v>
      </c>
      <c r="L54" s="16" t="s">
        <v>175</v>
      </c>
      <c r="M54" s="1" t="s">
        <v>348</v>
      </c>
      <c r="N54" s="16" t="s">
        <v>512</v>
      </c>
      <c r="O54" s="1" t="s">
        <v>348</v>
      </c>
      <c r="P54" s="17">
        <v>8333</v>
      </c>
      <c r="Q54" s="17">
        <v>1</v>
      </c>
      <c r="R54" s="17">
        <v>3</v>
      </c>
      <c r="S54" s="16" t="s">
        <v>701</v>
      </c>
      <c r="T54" s="17">
        <v>7908</v>
      </c>
      <c r="U54" s="17">
        <v>3</v>
      </c>
      <c r="V54" s="52">
        <v>6647</v>
      </c>
      <c r="W54" s="52">
        <v>6068</v>
      </c>
      <c r="X54" s="52">
        <v>579</v>
      </c>
      <c r="Y54" s="52">
        <v>0</v>
      </c>
      <c r="Z54" s="52">
        <v>0</v>
      </c>
      <c r="AA54" s="5" t="s">
        <v>198</v>
      </c>
      <c r="AB54" s="75">
        <v>106.1765</v>
      </c>
      <c r="AC54" s="43">
        <v>49.558999999999997</v>
      </c>
      <c r="AD54" s="27">
        <v>0</v>
      </c>
      <c r="AE54" s="27">
        <v>0</v>
      </c>
      <c r="AF54" s="75">
        <v>106.1765</v>
      </c>
      <c r="AG54" s="43">
        <v>49.558999999999997</v>
      </c>
      <c r="AH54" s="27">
        <v>0</v>
      </c>
      <c r="AI54" s="75">
        <v>2.3765000000000001</v>
      </c>
      <c r="AJ54" s="43">
        <v>1.659</v>
      </c>
      <c r="AK54" s="27">
        <v>0</v>
      </c>
      <c r="AL54" s="52">
        <v>220</v>
      </c>
      <c r="AM54" s="27">
        <v>269.89400000000001</v>
      </c>
      <c r="AN54" s="27">
        <v>262.7</v>
      </c>
      <c r="AO54" s="27">
        <v>7.15</v>
      </c>
      <c r="AP54" s="27">
        <v>0</v>
      </c>
      <c r="AQ54" s="27">
        <v>0</v>
      </c>
      <c r="AR54" s="1">
        <v>4.9800000000000004</v>
      </c>
      <c r="AS54" s="1">
        <v>4.9800000000000004</v>
      </c>
      <c r="AT54" s="52">
        <v>6068</v>
      </c>
      <c r="AU54" s="17">
        <v>0</v>
      </c>
      <c r="AV54" s="17">
        <v>0</v>
      </c>
      <c r="AW54" s="27">
        <v>76.73</v>
      </c>
      <c r="AX54" s="27">
        <v>90</v>
      </c>
      <c r="AY54" s="1" t="s">
        <v>702</v>
      </c>
      <c r="AZ54" s="1" t="s">
        <v>348</v>
      </c>
      <c r="BA54" s="180">
        <v>1</v>
      </c>
      <c r="BB54" s="1" t="s">
        <v>703</v>
      </c>
      <c r="BC54" s="86" t="s">
        <v>704</v>
      </c>
      <c r="BD54" s="38">
        <v>19.357499799999999</v>
      </c>
      <c r="BE54" s="38">
        <v>53.497474169999997</v>
      </c>
      <c r="BF54" s="38">
        <v>19.352081739999999</v>
      </c>
      <c r="BG54" s="38">
        <v>53.496899769999999</v>
      </c>
      <c r="BH54" s="1" t="s">
        <v>175</v>
      </c>
      <c r="BI54" s="1" t="s">
        <v>145</v>
      </c>
      <c r="BJ54" s="1" t="s">
        <v>145</v>
      </c>
      <c r="BK54" s="1" t="s">
        <v>705</v>
      </c>
      <c r="BL54" s="17">
        <v>980</v>
      </c>
      <c r="BM54" s="17">
        <v>1225</v>
      </c>
      <c r="BN54" s="17">
        <v>0</v>
      </c>
      <c r="BO54" s="17">
        <v>690</v>
      </c>
      <c r="BP54" s="17">
        <v>1170</v>
      </c>
      <c r="BQ54" s="17">
        <v>8333</v>
      </c>
      <c r="BR54" s="17">
        <v>0</v>
      </c>
      <c r="BS54" s="1">
        <v>100</v>
      </c>
      <c r="BT54" s="27">
        <v>269.89400000000001</v>
      </c>
      <c r="BU54" s="27">
        <v>269.89999999999998</v>
      </c>
      <c r="BV54" s="180" t="s">
        <v>296</v>
      </c>
      <c r="BW54" s="180">
        <v>1</v>
      </c>
      <c r="BX54" s="17">
        <v>0</v>
      </c>
      <c r="BY54" s="17">
        <v>0</v>
      </c>
      <c r="BZ54" s="17">
        <v>0</v>
      </c>
      <c r="CA54" s="17">
        <v>0</v>
      </c>
      <c r="CB54" s="17">
        <v>0</v>
      </c>
      <c r="CC54" s="17">
        <v>9.91</v>
      </c>
      <c r="CD54" s="17">
        <v>69.900000000000006</v>
      </c>
      <c r="CE54" s="17">
        <v>13.08</v>
      </c>
      <c r="CF54" s="17">
        <v>25.9</v>
      </c>
      <c r="CG54" s="17">
        <v>0.8</v>
      </c>
      <c r="CH54" s="17">
        <v>0</v>
      </c>
      <c r="CI54" s="17">
        <v>0</v>
      </c>
      <c r="CJ54" s="17" t="s">
        <v>165</v>
      </c>
      <c r="CK54" s="17" t="s">
        <v>165</v>
      </c>
      <c r="CL54" s="1" t="s">
        <v>145</v>
      </c>
      <c r="CM54" s="1" t="s">
        <v>145</v>
      </c>
      <c r="CN54" s="1" t="s">
        <v>145</v>
      </c>
      <c r="CO54" s="1" t="s">
        <v>706</v>
      </c>
      <c r="CP54" s="27">
        <v>11.3</v>
      </c>
      <c r="CQ54" s="27">
        <v>0</v>
      </c>
      <c r="CR54" s="27">
        <v>0</v>
      </c>
      <c r="CS54" s="27">
        <v>0</v>
      </c>
      <c r="CT54" s="27">
        <v>11.3</v>
      </c>
      <c r="CU54" s="27">
        <v>0</v>
      </c>
      <c r="CV54" s="27">
        <v>0</v>
      </c>
      <c r="CW54" s="27">
        <v>0</v>
      </c>
      <c r="CX54" s="1">
        <v>0</v>
      </c>
      <c r="CY54" s="27">
        <f>CZ54+DA54</f>
        <v>469.28100000000001</v>
      </c>
      <c r="CZ54" s="27">
        <v>19.311</v>
      </c>
      <c r="DA54" s="27">
        <v>449.97</v>
      </c>
      <c r="DB54" s="27">
        <v>0</v>
      </c>
      <c r="DC54" s="27">
        <v>0</v>
      </c>
      <c r="DD54" s="27">
        <v>0</v>
      </c>
      <c r="DE54" s="27">
        <v>0</v>
      </c>
      <c r="DF54" s="27">
        <v>0</v>
      </c>
      <c r="DG54" s="27">
        <v>0</v>
      </c>
      <c r="DH54" s="27">
        <v>469.3</v>
      </c>
      <c r="DI54" s="27">
        <v>132.37799999999999</v>
      </c>
      <c r="DJ54" s="27">
        <v>0</v>
      </c>
      <c r="DK54" s="27">
        <v>336.9</v>
      </c>
      <c r="DL54" s="27">
        <v>0</v>
      </c>
      <c r="DM54" s="1" t="s">
        <v>145</v>
      </c>
      <c r="DN54" s="27">
        <v>0</v>
      </c>
      <c r="DO54" s="1" t="s">
        <v>145</v>
      </c>
      <c r="DP54" s="1">
        <v>19.35110542</v>
      </c>
      <c r="DQ54" s="38">
        <v>53.50076722</v>
      </c>
      <c r="DR54" s="1" t="s">
        <v>707</v>
      </c>
      <c r="DS54" s="1" t="s">
        <v>708</v>
      </c>
      <c r="DT54" s="20" t="s">
        <v>709</v>
      </c>
      <c r="DU54" s="20" t="s">
        <v>709</v>
      </c>
      <c r="DV54" s="20" t="s">
        <v>710</v>
      </c>
      <c r="DW54" s="29" t="s">
        <v>711</v>
      </c>
    </row>
    <row r="55" spans="1:127" ht="70.5" customHeight="1">
      <c r="A55" s="180">
        <v>50</v>
      </c>
      <c r="B55" s="1" t="s">
        <v>712</v>
      </c>
      <c r="C55" s="27" t="s">
        <v>144</v>
      </c>
      <c r="D55" s="1" t="s">
        <v>145</v>
      </c>
      <c r="E55" s="180">
        <v>1</v>
      </c>
      <c r="F55" s="180" t="s">
        <v>146</v>
      </c>
      <c r="G55" s="1" t="s">
        <v>713</v>
      </c>
      <c r="H55" s="1" t="s">
        <v>714</v>
      </c>
      <c r="I55" s="1" t="s">
        <v>378</v>
      </c>
      <c r="J55" s="16" t="s">
        <v>149</v>
      </c>
      <c r="K55" s="16" t="s">
        <v>150</v>
      </c>
      <c r="L55" s="16" t="s">
        <v>151</v>
      </c>
      <c r="M55" s="1" t="s">
        <v>714</v>
      </c>
      <c r="N55" s="16" t="s">
        <v>512</v>
      </c>
      <c r="O55" s="1" t="s">
        <v>714</v>
      </c>
      <c r="P55" s="17">
        <v>3812</v>
      </c>
      <c r="Q55" s="17">
        <v>2</v>
      </c>
      <c r="R55" s="17">
        <v>3</v>
      </c>
      <c r="S55" s="1" t="s">
        <v>715</v>
      </c>
      <c r="T55" s="17">
        <v>7455</v>
      </c>
      <c r="U55" s="17">
        <v>3</v>
      </c>
      <c r="V55" s="17">
        <v>6252</v>
      </c>
      <c r="W55" s="17">
        <v>4733</v>
      </c>
      <c r="X55" s="17">
        <v>1511</v>
      </c>
      <c r="Y55" s="17">
        <v>8</v>
      </c>
      <c r="Z55" s="17">
        <v>2</v>
      </c>
      <c r="AA55" s="1" t="s">
        <v>179</v>
      </c>
      <c r="AB55" s="27">
        <v>79.2</v>
      </c>
      <c r="AC55" s="27">
        <v>28.2</v>
      </c>
      <c r="AD55" s="27">
        <v>0</v>
      </c>
      <c r="AE55" s="27">
        <v>0</v>
      </c>
      <c r="AF55" s="27">
        <v>79.2</v>
      </c>
      <c r="AG55" s="27">
        <v>28.2</v>
      </c>
      <c r="AH55" s="27">
        <v>6.6</v>
      </c>
      <c r="AI55" s="27">
        <v>0</v>
      </c>
      <c r="AJ55" s="27">
        <v>0</v>
      </c>
      <c r="AK55" s="27">
        <v>0</v>
      </c>
      <c r="AL55" s="17">
        <v>18</v>
      </c>
      <c r="AM55" s="27">
        <v>182.4</v>
      </c>
      <c r="AN55" s="27">
        <v>147</v>
      </c>
      <c r="AO55" s="27">
        <v>6</v>
      </c>
      <c r="AP55" s="27">
        <v>0.2</v>
      </c>
      <c r="AQ55" s="27">
        <v>29.2</v>
      </c>
      <c r="AR55" s="27">
        <v>4.55</v>
      </c>
      <c r="AS55" s="27"/>
      <c r="AT55" s="17">
        <v>4733</v>
      </c>
      <c r="AU55" s="17">
        <v>176</v>
      </c>
      <c r="AV55" s="17">
        <v>1334</v>
      </c>
      <c r="AW55" s="27">
        <v>83.7</v>
      </c>
      <c r="AX55" s="27">
        <v>95</v>
      </c>
      <c r="AY55" s="1" t="s">
        <v>716</v>
      </c>
      <c r="AZ55" s="1" t="s">
        <v>714</v>
      </c>
      <c r="BA55" s="180">
        <v>1</v>
      </c>
      <c r="BB55" s="1" t="s">
        <v>717</v>
      </c>
      <c r="BC55" s="1" t="s">
        <v>718</v>
      </c>
      <c r="BD55" s="38">
        <v>21.351866510000001</v>
      </c>
      <c r="BE55" s="38">
        <v>53.753958709999999</v>
      </c>
      <c r="BF55" s="38">
        <v>21.34867199</v>
      </c>
      <c r="BG55" s="38">
        <v>53.754033239999998</v>
      </c>
      <c r="BH55" s="1" t="s">
        <v>160</v>
      </c>
      <c r="BI55" s="1" t="s">
        <v>161</v>
      </c>
      <c r="BJ55" s="1" t="s">
        <v>246</v>
      </c>
      <c r="BK55" s="1" t="s">
        <v>719</v>
      </c>
      <c r="BL55" s="17">
        <v>775</v>
      </c>
      <c r="BM55" s="17">
        <v>1070</v>
      </c>
      <c r="BN55" s="17">
        <v>0</v>
      </c>
      <c r="BO55" s="17">
        <v>633</v>
      </c>
      <c r="BP55" s="17">
        <v>1010</v>
      </c>
      <c r="BQ55" s="17">
        <v>11000</v>
      </c>
      <c r="BR55" s="17">
        <v>3922</v>
      </c>
      <c r="BS55" s="1">
        <v>52.6</v>
      </c>
      <c r="BT55" s="27">
        <v>153</v>
      </c>
      <c r="BU55" s="27">
        <v>153</v>
      </c>
      <c r="BV55" s="180" t="s">
        <v>296</v>
      </c>
      <c r="BW55" s="180">
        <v>1</v>
      </c>
      <c r="BX55" s="27">
        <v>345.1</v>
      </c>
      <c r="BY55" s="17">
        <v>669</v>
      </c>
      <c r="BZ55" s="27">
        <v>81.599999999999994</v>
      </c>
      <c r="CA55" s="27">
        <v>95.6</v>
      </c>
      <c r="CB55" s="27">
        <v>9.4</v>
      </c>
      <c r="CC55" s="17">
        <v>3</v>
      </c>
      <c r="CD55" s="27">
        <v>46.7</v>
      </c>
      <c r="CE55" s="27">
        <v>12.6</v>
      </c>
      <c r="CF55" s="27">
        <v>9.5</v>
      </c>
      <c r="CG55" s="27">
        <v>0.9</v>
      </c>
      <c r="CH55" s="27">
        <v>90.1</v>
      </c>
      <c r="CI55" s="27">
        <v>90.4</v>
      </c>
      <c r="CJ55" s="17" t="s">
        <v>165</v>
      </c>
      <c r="CK55" s="17" t="s">
        <v>165</v>
      </c>
      <c r="CL55" s="1" t="s">
        <v>145</v>
      </c>
      <c r="CM55" s="1" t="s">
        <v>145</v>
      </c>
      <c r="CN55" s="1" t="s">
        <v>145</v>
      </c>
      <c r="CO55" s="1" t="s">
        <v>720</v>
      </c>
      <c r="CP55" s="27">
        <v>60</v>
      </c>
      <c r="CQ55" s="27">
        <v>0</v>
      </c>
      <c r="CR55" s="27">
        <v>0</v>
      </c>
      <c r="CS55" s="27">
        <v>0</v>
      </c>
      <c r="CT55" s="27">
        <v>0</v>
      </c>
      <c r="CU55" s="27">
        <v>60</v>
      </c>
      <c r="CV55" s="27">
        <v>0</v>
      </c>
      <c r="CW55" s="27">
        <v>0</v>
      </c>
      <c r="CX55" s="1">
        <v>0</v>
      </c>
      <c r="CY55" s="27">
        <v>0</v>
      </c>
      <c r="CZ55" s="27">
        <v>0</v>
      </c>
      <c r="DA55" s="27">
        <v>0</v>
      </c>
      <c r="DB55" s="27">
        <v>0</v>
      </c>
      <c r="DC55" s="27">
        <v>0</v>
      </c>
      <c r="DD55" s="27">
        <v>0</v>
      </c>
      <c r="DE55" s="27">
        <v>0</v>
      </c>
      <c r="DF55" s="27">
        <v>0</v>
      </c>
      <c r="DG55" s="27">
        <v>0</v>
      </c>
      <c r="DH55" s="27">
        <v>0</v>
      </c>
      <c r="DI55" s="27">
        <v>0</v>
      </c>
      <c r="DJ55" s="27">
        <v>0</v>
      </c>
      <c r="DK55" s="27">
        <v>0</v>
      </c>
      <c r="DL55" s="27">
        <v>0</v>
      </c>
      <c r="DM55" s="1" t="s">
        <v>145</v>
      </c>
      <c r="DN55" s="27">
        <v>0</v>
      </c>
      <c r="DO55" s="1" t="s">
        <v>145</v>
      </c>
      <c r="DP55" s="38">
        <v>21.339463299999998</v>
      </c>
      <c r="DQ55" s="38">
        <v>53.759428800000002</v>
      </c>
      <c r="DR55" s="1" t="s">
        <v>145</v>
      </c>
      <c r="DS55" s="1" t="s">
        <v>145</v>
      </c>
      <c r="DT55" s="1" t="s">
        <v>145</v>
      </c>
      <c r="DU55" s="1" t="s">
        <v>145</v>
      </c>
      <c r="DV55" s="1" t="s">
        <v>145</v>
      </c>
      <c r="DW55" s="1" t="s">
        <v>721</v>
      </c>
    </row>
    <row r="56" spans="1:127" s="22" customFormat="1" ht="62.25" customHeight="1">
      <c r="A56" s="180">
        <v>51</v>
      </c>
      <c r="B56" s="1" t="s">
        <v>722</v>
      </c>
      <c r="C56" s="27" t="s">
        <v>144</v>
      </c>
      <c r="D56" s="1" t="s">
        <v>145</v>
      </c>
      <c r="E56" s="180">
        <v>1</v>
      </c>
      <c r="F56" s="180" t="s">
        <v>146</v>
      </c>
      <c r="G56" s="180" t="s">
        <v>723</v>
      </c>
      <c r="H56" s="1" t="s">
        <v>724</v>
      </c>
      <c r="I56" s="1" t="s">
        <v>269</v>
      </c>
      <c r="J56" s="16" t="s">
        <v>149</v>
      </c>
      <c r="K56" s="16" t="s">
        <v>174</v>
      </c>
      <c r="L56" s="16" t="s">
        <v>175</v>
      </c>
      <c r="M56" s="1" t="s">
        <v>724</v>
      </c>
      <c r="N56" s="16" t="s">
        <v>195</v>
      </c>
      <c r="O56" s="1" t="s">
        <v>724</v>
      </c>
      <c r="P56" s="17">
        <v>4000</v>
      </c>
      <c r="Q56" s="17">
        <v>1</v>
      </c>
      <c r="R56" s="17">
        <v>3</v>
      </c>
      <c r="S56" s="1" t="s">
        <v>725</v>
      </c>
      <c r="T56" s="17">
        <v>4000</v>
      </c>
      <c r="U56" s="17">
        <v>3</v>
      </c>
      <c r="V56" s="17">
        <v>5440</v>
      </c>
      <c r="W56" s="17">
        <v>2615</v>
      </c>
      <c r="X56" s="17">
        <v>2770</v>
      </c>
      <c r="Y56" s="17">
        <v>55</v>
      </c>
      <c r="Z56" s="17">
        <v>23</v>
      </c>
      <c r="AA56" s="1" t="s">
        <v>198</v>
      </c>
      <c r="AB56" s="27">
        <v>16.100000000000001</v>
      </c>
      <c r="AC56" s="27">
        <v>16.100000000000001</v>
      </c>
      <c r="AD56" s="27">
        <v>0</v>
      </c>
      <c r="AE56" s="27">
        <v>0</v>
      </c>
      <c r="AF56" s="27">
        <v>16.100000000000001</v>
      </c>
      <c r="AG56" s="27">
        <v>16.100000000000001</v>
      </c>
      <c r="AH56" s="27">
        <v>2.2000000000000002</v>
      </c>
      <c r="AI56" s="27">
        <v>0</v>
      </c>
      <c r="AJ56" s="27">
        <v>0</v>
      </c>
      <c r="AK56" s="27">
        <v>0</v>
      </c>
      <c r="AL56" s="17">
        <v>12</v>
      </c>
      <c r="AM56" s="27">
        <v>151</v>
      </c>
      <c r="AN56" s="27">
        <v>126</v>
      </c>
      <c r="AO56" s="27">
        <v>21</v>
      </c>
      <c r="AP56" s="27">
        <v>4</v>
      </c>
      <c r="AQ56" s="27">
        <v>0</v>
      </c>
      <c r="AR56" s="180">
        <v>3.72</v>
      </c>
      <c r="AS56" s="180">
        <v>3.72</v>
      </c>
      <c r="AT56" s="17">
        <v>2615</v>
      </c>
      <c r="AU56" s="17">
        <v>0</v>
      </c>
      <c r="AV56" s="17">
        <v>1200</v>
      </c>
      <c r="AW56" s="27">
        <v>95.4</v>
      </c>
      <c r="AX56" s="27">
        <v>95.4</v>
      </c>
      <c r="AY56" s="1" t="s">
        <v>726</v>
      </c>
      <c r="AZ56" s="1" t="s">
        <v>724</v>
      </c>
      <c r="BA56" s="180">
        <v>1</v>
      </c>
      <c r="BB56" s="1" t="s">
        <v>727</v>
      </c>
      <c r="BC56" s="1" t="s">
        <v>728</v>
      </c>
      <c r="BD56" s="38">
        <v>20.79152122</v>
      </c>
      <c r="BE56" s="38">
        <v>53.640927750000003</v>
      </c>
      <c r="BF56" s="38">
        <v>20.790721919999999</v>
      </c>
      <c r="BG56" s="38">
        <v>53.641617869999997</v>
      </c>
      <c r="BH56" s="1" t="s">
        <v>145</v>
      </c>
      <c r="BI56" s="1" t="s">
        <v>145</v>
      </c>
      <c r="BJ56" s="1" t="s">
        <v>145</v>
      </c>
      <c r="BK56" s="1" t="s">
        <v>729</v>
      </c>
      <c r="BL56" s="17">
        <v>585</v>
      </c>
      <c r="BM56" s="17">
        <v>585</v>
      </c>
      <c r="BN56" s="17">
        <v>0</v>
      </c>
      <c r="BO56" s="17">
        <v>600</v>
      </c>
      <c r="BP56" s="17">
        <v>0</v>
      </c>
      <c r="BQ56" s="17">
        <v>4000</v>
      </c>
      <c r="BR56" s="17">
        <v>2267</v>
      </c>
      <c r="BS56" s="180">
        <v>56.67</v>
      </c>
      <c r="BT56" s="27">
        <v>147</v>
      </c>
      <c r="BU56" s="27">
        <v>147</v>
      </c>
      <c r="BV56" s="180" t="s">
        <v>206</v>
      </c>
      <c r="BW56" s="180">
        <v>1</v>
      </c>
      <c r="BX56" s="17">
        <v>375</v>
      </c>
      <c r="BY56" s="17">
        <v>713</v>
      </c>
      <c r="BZ56" s="17">
        <v>150</v>
      </c>
      <c r="CA56" s="17">
        <v>95</v>
      </c>
      <c r="CB56" s="17">
        <v>6</v>
      </c>
      <c r="CC56" s="17">
        <v>16</v>
      </c>
      <c r="CD56" s="17">
        <v>87</v>
      </c>
      <c r="CE56" s="17">
        <v>16</v>
      </c>
      <c r="CF56" s="17">
        <v>62</v>
      </c>
      <c r="CG56" s="17">
        <v>2</v>
      </c>
      <c r="CH56" s="17">
        <v>35</v>
      </c>
      <c r="CI56" s="17">
        <v>67</v>
      </c>
      <c r="CJ56" s="17" t="s">
        <v>165</v>
      </c>
      <c r="CK56" s="17" t="s">
        <v>165</v>
      </c>
      <c r="CL56" s="1" t="s">
        <v>145</v>
      </c>
      <c r="CM56" s="1" t="s">
        <v>145</v>
      </c>
      <c r="CN56" s="1" t="s">
        <v>145</v>
      </c>
      <c r="CO56" s="1" t="s">
        <v>730</v>
      </c>
      <c r="CP56" s="27">
        <v>26</v>
      </c>
      <c r="CQ56" s="27">
        <v>0</v>
      </c>
      <c r="CR56" s="27">
        <v>0</v>
      </c>
      <c r="CS56" s="27">
        <v>0</v>
      </c>
      <c r="CT56" s="27">
        <v>0</v>
      </c>
      <c r="CU56" s="27">
        <v>265</v>
      </c>
      <c r="CV56" s="27">
        <v>0</v>
      </c>
      <c r="CW56" s="27">
        <v>0</v>
      </c>
      <c r="CX56" s="1">
        <v>0</v>
      </c>
      <c r="CY56" s="27">
        <v>0</v>
      </c>
      <c r="CZ56" s="27">
        <v>0</v>
      </c>
      <c r="DA56" s="27">
        <v>0</v>
      </c>
      <c r="DB56" s="27">
        <v>0</v>
      </c>
      <c r="DC56" s="27">
        <v>0</v>
      </c>
      <c r="DD56" s="27">
        <v>0</v>
      </c>
      <c r="DE56" s="27">
        <v>0</v>
      </c>
      <c r="DF56" s="27">
        <v>0</v>
      </c>
      <c r="DG56" s="27">
        <v>0</v>
      </c>
      <c r="DH56" s="27">
        <v>0</v>
      </c>
      <c r="DI56" s="27">
        <v>0</v>
      </c>
      <c r="DJ56" s="27">
        <v>0</v>
      </c>
      <c r="DK56" s="27">
        <v>0</v>
      </c>
      <c r="DL56" s="27">
        <v>0</v>
      </c>
      <c r="DM56" s="1" t="s">
        <v>145</v>
      </c>
      <c r="DN56" s="27">
        <v>0</v>
      </c>
      <c r="DO56" s="1" t="s">
        <v>145</v>
      </c>
      <c r="DP56" s="38">
        <v>20.791670079999999</v>
      </c>
      <c r="DQ56" s="38">
        <v>53.652355270000001</v>
      </c>
      <c r="DR56" s="1" t="s">
        <v>145</v>
      </c>
      <c r="DS56" s="1" t="s">
        <v>145</v>
      </c>
      <c r="DT56" s="1" t="s">
        <v>145</v>
      </c>
      <c r="DU56" s="1" t="s">
        <v>145</v>
      </c>
      <c r="DV56" s="1" t="s">
        <v>145</v>
      </c>
      <c r="DW56" s="1" t="s">
        <v>731</v>
      </c>
    </row>
    <row r="57" spans="1:127" ht="99" customHeight="1">
      <c r="A57" s="180">
        <v>52</v>
      </c>
      <c r="B57" s="1" t="s">
        <v>732</v>
      </c>
      <c r="C57" s="53" t="s">
        <v>144</v>
      </c>
      <c r="D57" s="5" t="s">
        <v>145</v>
      </c>
      <c r="E57" s="180">
        <v>1</v>
      </c>
      <c r="F57" s="180" t="s">
        <v>146</v>
      </c>
      <c r="G57" s="1" t="s">
        <v>733</v>
      </c>
      <c r="H57" s="1" t="s">
        <v>734</v>
      </c>
      <c r="I57" s="1" t="s">
        <v>735</v>
      </c>
      <c r="J57" s="16" t="s">
        <v>149</v>
      </c>
      <c r="K57" s="16" t="s">
        <v>194</v>
      </c>
      <c r="L57" s="16" t="s">
        <v>175</v>
      </c>
      <c r="M57" s="1" t="s">
        <v>734</v>
      </c>
      <c r="N57" s="115" t="s">
        <v>195</v>
      </c>
      <c r="O57" s="1" t="s">
        <v>734</v>
      </c>
      <c r="P57" s="17">
        <v>2334</v>
      </c>
      <c r="Q57" s="17">
        <v>1</v>
      </c>
      <c r="R57" s="17">
        <v>3</v>
      </c>
      <c r="S57" s="1" t="s">
        <v>736</v>
      </c>
      <c r="T57" s="17">
        <v>2334</v>
      </c>
      <c r="U57" s="17">
        <v>3</v>
      </c>
      <c r="V57" s="17">
        <v>5030</v>
      </c>
      <c r="W57" s="17">
        <v>3965</v>
      </c>
      <c r="X57" s="17">
        <v>270</v>
      </c>
      <c r="Y57" s="17">
        <v>0</v>
      </c>
      <c r="Z57" s="17">
        <v>0</v>
      </c>
      <c r="AA57" s="1" t="s">
        <v>737</v>
      </c>
      <c r="AB57" s="27">
        <v>36.1</v>
      </c>
      <c r="AC57" s="27">
        <v>13.8</v>
      </c>
      <c r="AD57" s="27">
        <v>0</v>
      </c>
      <c r="AE57" s="27">
        <v>0</v>
      </c>
      <c r="AF57" s="27">
        <v>36.1</v>
      </c>
      <c r="AG57" s="27">
        <v>13.8</v>
      </c>
      <c r="AH57" s="27">
        <v>9</v>
      </c>
      <c r="AI57" s="27">
        <v>0</v>
      </c>
      <c r="AJ57" s="27">
        <v>0</v>
      </c>
      <c r="AK57" s="27">
        <v>0</v>
      </c>
      <c r="AL57" s="17">
        <v>0</v>
      </c>
      <c r="AM57" s="27">
        <v>161</v>
      </c>
      <c r="AN57" s="27">
        <v>135</v>
      </c>
      <c r="AO57" s="27">
        <v>0.7</v>
      </c>
      <c r="AP57" s="27">
        <v>0</v>
      </c>
      <c r="AQ57" s="27">
        <v>25.3</v>
      </c>
      <c r="AR57" s="1" t="s">
        <v>738</v>
      </c>
      <c r="AS57" s="1" t="s">
        <v>739</v>
      </c>
      <c r="AT57" s="17">
        <v>3965</v>
      </c>
      <c r="AU57" s="17">
        <v>0</v>
      </c>
      <c r="AV57" s="17">
        <v>0</v>
      </c>
      <c r="AW57" s="53">
        <v>100</v>
      </c>
      <c r="AX57" s="27">
        <v>95</v>
      </c>
      <c r="AY57" s="1" t="s">
        <v>740</v>
      </c>
      <c r="AZ57" s="1" t="s">
        <v>734</v>
      </c>
      <c r="BA57" s="180">
        <v>1</v>
      </c>
      <c r="BB57" s="1" t="s">
        <v>741</v>
      </c>
      <c r="BC57" s="1" t="s">
        <v>742</v>
      </c>
      <c r="BD57" s="38">
        <v>20.121167830000001</v>
      </c>
      <c r="BE57" s="38">
        <v>54.234072089999998</v>
      </c>
      <c r="BF57" s="38">
        <v>20.131350220000002</v>
      </c>
      <c r="BG57" s="38">
        <v>54.233445009999997</v>
      </c>
      <c r="BH57" s="1" t="s">
        <v>743</v>
      </c>
      <c r="BI57" s="1" t="s">
        <v>695</v>
      </c>
      <c r="BJ57" s="1" t="s">
        <v>145</v>
      </c>
      <c r="BK57" s="1" t="s">
        <v>744</v>
      </c>
      <c r="BL57" s="17">
        <v>1300</v>
      </c>
      <c r="BM57" s="17">
        <v>1500</v>
      </c>
      <c r="BN57" s="52">
        <v>0</v>
      </c>
      <c r="BO57" s="17">
        <v>900</v>
      </c>
      <c r="BP57" s="17">
        <v>1500</v>
      </c>
      <c r="BQ57" s="17">
        <v>6000</v>
      </c>
      <c r="BR57" s="17">
        <v>2091</v>
      </c>
      <c r="BS57" s="1">
        <v>89.6</v>
      </c>
      <c r="BT57" s="27">
        <v>135.69999999999999</v>
      </c>
      <c r="BU57" s="27">
        <v>135.69999999999999</v>
      </c>
      <c r="BV57" s="180" t="s">
        <v>296</v>
      </c>
      <c r="BW57" s="180">
        <v>1</v>
      </c>
      <c r="BX57" s="17">
        <v>244</v>
      </c>
      <c r="BY57" s="17">
        <v>554</v>
      </c>
      <c r="BZ57" s="17">
        <v>260</v>
      </c>
      <c r="CA57" s="17">
        <v>0</v>
      </c>
      <c r="CB57" s="17">
        <v>0</v>
      </c>
      <c r="CC57" s="17">
        <v>24</v>
      </c>
      <c r="CD57" s="17">
        <v>64</v>
      </c>
      <c r="CE57" s="17">
        <v>27</v>
      </c>
      <c r="CF57" s="17">
        <v>0</v>
      </c>
      <c r="CG57" s="17">
        <v>0</v>
      </c>
      <c r="CH57" s="17">
        <v>0</v>
      </c>
      <c r="CI57" s="17">
        <v>0</v>
      </c>
      <c r="CJ57" s="17" t="s">
        <v>165</v>
      </c>
      <c r="CK57" s="17" t="s">
        <v>165</v>
      </c>
      <c r="CL57" s="1" t="s">
        <v>145</v>
      </c>
      <c r="CM57" s="1" t="s">
        <v>145</v>
      </c>
      <c r="CN57" s="1" t="s">
        <v>145</v>
      </c>
      <c r="CO57" s="1" t="s">
        <v>745</v>
      </c>
      <c r="CP57" s="27">
        <v>57</v>
      </c>
      <c r="CQ57" s="27">
        <v>0</v>
      </c>
      <c r="CR57" s="27">
        <v>0</v>
      </c>
      <c r="CS57" s="27">
        <v>0</v>
      </c>
      <c r="CT57" s="27">
        <v>0</v>
      </c>
      <c r="CU57" s="27">
        <v>30</v>
      </c>
      <c r="CV57" s="27">
        <v>0</v>
      </c>
      <c r="CW57" s="27">
        <v>27</v>
      </c>
      <c r="CX57" s="1" t="s">
        <v>746</v>
      </c>
      <c r="CY57" s="27">
        <v>0</v>
      </c>
      <c r="CZ57" s="27">
        <v>0</v>
      </c>
      <c r="DA57" s="27">
        <v>0</v>
      </c>
      <c r="DB57" s="27">
        <v>0</v>
      </c>
      <c r="DC57" s="27">
        <v>0</v>
      </c>
      <c r="DD57" s="27">
        <v>0</v>
      </c>
      <c r="DE57" s="27">
        <v>0</v>
      </c>
      <c r="DF57" s="27">
        <v>0</v>
      </c>
      <c r="DG57" s="27">
        <v>0</v>
      </c>
      <c r="DH57" s="27">
        <v>0</v>
      </c>
      <c r="DI57" s="27">
        <v>0</v>
      </c>
      <c r="DJ57" s="27">
        <v>0</v>
      </c>
      <c r="DK57" s="27">
        <v>0</v>
      </c>
      <c r="DL57" s="27">
        <v>0</v>
      </c>
      <c r="DM57" s="1" t="s">
        <v>145</v>
      </c>
      <c r="DN57" s="27">
        <v>0</v>
      </c>
      <c r="DO57" s="1" t="s">
        <v>145</v>
      </c>
      <c r="DP57" s="38">
        <v>20.128183490000001</v>
      </c>
      <c r="DQ57" s="38">
        <v>54.239517739999997</v>
      </c>
      <c r="DR57" s="1" t="s">
        <v>145</v>
      </c>
      <c r="DS57" s="1" t="s">
        <v>145</v>
      </c>
      <c r="DT57" s="1" t="s">
        <v>145</v>
      </c>
      <c r="DU57" s="1" t="s">
        <v>145</v>
      </c>
      <c r="DV57" s="1" t="s">
        <v>145</v>
      </c>
      <c r="DW57" s="1" t="s">
        <v>747</v>
      </c>
    </row>
    <row r="58" spans="1:127" s="18" customFormat="1" ht="154.5" customHeight="1">
      <c r="A58" s="180">
        <v>53</v>
      </c>
      <c r="B58" s="180" t="s">
        <v>748</v>
      </c>
      <c r="C58" s="27" t="s">
        <v>144</v>
      </c>
      <c r="D58" s="180" t="s">
        <v>145</v>
      </c>
      <c r="E58" s="180">
        <v>1</v>
      </c>
      <c r="F58" s="180" t="s">
        <v>146</v>
      </c>
      <c r="G58" s="180" t="s">
        <v>749</v>
      </c>
      <c r="H58" s="180" t="s">
        <v>824</v>
      </c>
      <c r="I58" s="180" t="s">
        <v>975</v>
      </c>
      <c r="J58" s="16" t="s">
        <v>149</v>
      </c>
      <c r="K58" s="16" t="s">
        <v>194</v>
      </c>
      <c r="L58" s="16" t="s">
        <v>175</v>
      </c>
      <c r="M58" s="180" t="s">
        <v>304</v>
      </c>
      <c r="N58" s="16" t="s">
        <v>512</v>
      </c>
      <c r="O58" s="180" t="s">
        <v>304</v>
      </c>
      <c r="P58" s="17">
        <v>2241</v>
      </c>
      <c r="Q58" s="17">
        <v>1</v>
      </c>
      <c r="R58" s="17">
        <v>3</v>
      </c>
      <c r="S58" s="180" t="s">
        <v>750</v>
      </c>
      <c r="T58" s="17">
        <v>2241</v>
      </c>
      <c r="U58" s="17">
        <v>3</v>
      </c>
      <c r="V58" s="17">
        <v>3636</v>
      </c>
      <c r="W58" s="17">
        <v>2538</v>
      </c>
      <c r="X58" s="17">
        <v>722</v>
      </c>
      <c r="Y58" s="17">
        <v>4</v>
      </c>
      <c r="Z58" s="17">
        <v>1</v>
      </c>
      <c r="AA58" s="180" t="s">
        <v>198</v>
      </c>
      <c r="AB58" s="27">
        <v>37.700000000000003</v>
      </c>
      <c r="AC58" s="27">
        <v>7.1</v>
      </c>
      <c r="AD58" s="27">
        <v>0</v>
      </c>
      <c r="AE58" s="27">
        <v>0</v>
      </c>
      <c r="AF58" s="27">
        <v>37.700000000000003</v>
      </c>
      <c r="AG58" s="27">
        <v>7.1</v>
      </c>
      <c r="AH58" s="27">
        <v>0</v>
      </c>
      <c r="AI58" s="27">
        <v>5.3</v>
      </c>
      <c r="AJ58" s="27">
        <v>3.8</v>
      </c>
      <c r="AK58" s="27">
        <v>0</v>
      </c>
      <c r="AL58" s="17">
        <v>0</v>
      </c>
      <c r="AM58" s="27">
        <v>73.099999999999994</v>
      </c>
      <c r="AN58" s="27">
        <v>69</v>
      </c>
      <c r="AO58" s="27">
        <v>4</v>
      </c>
      <c r="AP58" s="27">
        <v>0.1</v>
      </c>
      <c r="AQ58" s="27">
        <v>0</v>
      </c>
      <c r="AR58" s="180">
        <v>5.5</v>
      </c>
      <c r="AS58" s="180">
        <v>4.0999999999999996</v>
      </c>
      <c r="AT58" s="17">
        <v>4600</v>
      </c>
      <c r="AU58" s="17">
        <v>0</v>
      </c>
      <c r="AV58" s="17">
        <v>0</v>
      </c>
      <c r="AW58" s="27">
        <v>100</v>
      </c>
      <c r="AX58" s="27">
        <v>100</v>
      </c>
      <c r="AY58" s="180" t="s">
        <v>751</v>
      </c>
      <c r="AZ58" s="180" t="s">
        <v>824</v>
      </c>
      <c r="BA58" s="180">
        <v>1</v>
      </c>
      <c r="BB58" s="180" t="s">
        <v>752</v>
      </c>
      <c r="BC58" s="180" t="s">
        <v>753</v>
      </c>
      <c r="BD58" s="38">
        <v>20.085409590000001</v>
      </c>
      <c r="BE58" s="38">
        <v>53.343315799999999</v>
      </c>
      <c r="BF58" s="38">
        <v>20.061752500000001</v>
      </c>
      <c r="BG58" s="38">
        <v>53.329064789999997</v>
      </c>
      <c r="BH58" s="180" t="s">
        <v>276</v>
      </c>
      <c r="BI58" s="180" t="s">
        <v>447</v>
      </c>
      <c r="BJ58" s="180" t="s">
        <v>754</v>
      </c>
      <c r="BK58" s="180" t="s">
        <v>755</v>
      </c>
      <c r="BL58" s="17">
        <v>237</v>
      </c>
      <c r="BM58" s="17">
        <v>400</v>
      </c>
      <c r="BN58" s="17">
        <v>0</v>
      </c>
      <c r="BO58" s="17">
        <v>0</v>
      </c>
      <c r="BP58" s="17">
        <v>0</v>
      </c>
      <c r="BQ58" s="17">
        <v>4600</v>
      </c>
      <c r="BR58" s="17">
        <v>2122</v>
      </c>
      <c r="BS58" s="180">
        <v>94.7</v>
      </c>
      <c r="BT58" s="27">
        <v>73</v>
      </c>
      <c r="BU58" s="27">
        <v>73</v>
      </c>
      <c r="BV58" s="180" t="s">
        <v>296</v>
      </c>
      <c r="BW58" s="180">
        <v>1</v>
      </c>
      <c r="BX58" s="17">
        <v>402</v>
      </c>
      <c r="BY58" s="17">
        <v>920</v>
      </c>
      <c r="BZ58" s="17">
        <v>409</v>
      </c>
      <c r="CA58" s="17">
        <v>93</v>
      </c>
      <c r="CB58" s="17">
        <v>10</v>
      </c>
      <c r="CC58" s="17">
        <v>5</v>
      </c>
      <c r="CD58" s="17">
        <v>39</v>
      </c>
      <c r="CE58" s="17">
        <v>6</v>
      </c>
      <c r="CF58" s="17">
        <v>10</v>
      </c>
      <c r="CG58" s="27">
        <v>0.30000000000000004</v>
      </c>
      <c r="CH58" s="17">
        <v>89</v>
      </c>
      <c r="CI58" s="17">
        <v>97</v>
      </c>
      <c r="CJ58" s="17" t="s">
        <v>165</v>
      </c>
      <c r="CK58" s="17" t="s">
        <v>165</v>
      </c>
      <c r="CL58" s="180" t="s">
        <v>145</v>
      </c>
      <c r="CM58" s="180" t="s">
        <v>145</v>
      </c>
      <c r="CN58" s="180" t="s">
        <v>145</v>
      </c>
      <c r="CO58" s="180" t="s">
        <v>756</v>
      </c>
      <c r="CP58" s="27">
        <v>46</v>
      </c>
      <c r="CQ58" s="27">
        <v>0</v>
      </c>
      <c r="CR58" s="27">
        <v>0</v>
      </c>
      <c r="CS58" s="27">
        <v>0</v>
      </c>
      <c r="CT58" s="27">
        <v>0</v>
      </c>
      <c r="CU58" s="27">
        <v>0</v>
      </c>
      <c r="CV58" s="27">
        <v>0</v>
      </c>
      <c r="CW58" s="27">
        <v>46</v>
      </c>
      <c r="CX58" s="180" t="s">
        <v>188</v>
      </c>
      <c r="CY58" s="27">
        <v>212.8</v>
      </c>
      <c r="CZ58" s="27">
        <v>12.8</v>
      </c>
      <c r="DA58" s="27">
        <v>200</v>
      </c>
      <c r="DB58" s="27">
        <v>0</v>
      </c>
      <c r="DC58" s="27">
        <v>0</v>
      </c>
      <c r="DD58" s="27">
        <v>0</v>
      </c>
      <c r="DE58" s="27">
        <v>0</v>
      </c>
      <c r="DF58" s="27">
        <v>0</v>
      </c>
      <c r="DG58" s="27">
        <v>0</v>
      </c>
      <c r="DH58" s="27">
        <v>212.8</v>
      </c>
      <c r="DI58" s="27">
        <v>212.8</v>
      </c>
      <c r="DJ58" s="27">
        <v>0</v>
      </c>
      <c r="DK58" s="27">
        <v>0</v>
      </c>
      <c r="DL58" s="27">
        <v>0</v>
      </c>
      <c r="DM58" s="180" t="s">
        <v>145</v>
      </c>
      <c r="DN58" s="27">
        <v>0</v>
      </c>
      <c r="DO58" s="180" t="s">
        <v>145</v>
      </c>
      <c r="DP58" s="38">
        <v>20.17278422</v>
      </c>
      <c r="DQ58" s="38">
        <v>53.230954859999997</v>
      </c>
      <c r="DR58" s="180" t="s">
        <v>757</v>
      </c>
      <c r="DS58" s="180" t="s">
        <v>758</v>
      </c>
      <c r="DT58" s="3">
        <v>0</v>
      </c>
      <c r="DU58" s="3">
        <v>0</v>
      </c>
      <c r="DV58" s="3">
        <v>0</v>
      </c>
      <c r="DW58" s="16" t="s">
        <v>759</v>
      </c>
    </row>
    <row r="59" spans="1:127" ht="129" customHeight="1">
      <c r="A59" s="180">
        <v>54</v>
      </c>
      <c r="B59" s="1" t="s">
        <v>760</v>
      </c>
      <c r="C59" s="27" t="s">
        <v>144</v>
      </c>
      <c r="D59" s="1" t="s">
        <v>145</v>
      </c>
      <c r="E59" s="180">
        <v>1</v>
      </c>
      <c r="F59" s="180" t="s">
        <v>146</v>
      </c>
      <c r="G59" s="1" t="s">
        <v>761</v>
      </c>
      <c r="H59" s="1" t="s">
        <v>1002</v>
      </c>
      <c r="I59" s="1" t="s">
        <v>218</v>
      </c>
      <c r="J59" s="16" t="s">
        <v>149</v>
      </c>
      <c r="K59" s="16" t="s">
        <v>174</v>
      </c>
      <c r="L59" s="16" t="s">
        <v>175</v>
      </c>
      <c r="M59" s="1" t="s">
        <v>1002</v>
      </c>
      <c r="N59" s="115" t="s">
        <v>195</v>
      </c>
      <c r="O59" s="1" t="s">
        <v>1002</v>
      </c>
      <c r="P59" s="17">
        <v>4000</v>
      </c>
      <c r="Q59" s="17">
        <v>1</v>
      </c>
      <c r="R59" s="17">
        <v>3</v>
      </c>
      <c r="S59" s="1" t="s">
        <v>762</v>
      </c>
      <c r="T59" s="17">
        <v>4057</v>
      </c>
      <c r="U59" s="17">
        <v>3</v>
      </c>
      <c r="V59" s="17">
        <v>5933</v>
      </c>
      <c r="W59" s="17">
        <v>5650</v>
      </c>
      <c r="X59" s="17">
        <v>273</v>
      </c>
      <c r="Y59" s="17">
        <v>10</v>
      </c>
      <c r="Z59" s="17">
        <v>3</v>
      </c>
      <c r="AA59" s="1" t="s">
        <v>198</v>
      </c>
      <c r="AB59" s="27">
        <v>160.6</v>
      </c>
      <c r="AC59" s="27">
        <v>43.8</v>
      </c>
      <c r="AD59" s="27">
        <v>2.5</v>
      </c>
      <c r="AE59" s="27">
        <v>2.5</v>
      </c>
      <c r="AF59" s="27">
        <v>163.1</v>
      </c>
      <c r="AG59" s="27">
        <v>46.3</v>
      </c>
      <c r="AH59" s="27">
        <v>0.5</v>
      </c>
      <c r="AI59" s="27">
        <v>0.6</v>
      </c>
      <c r="AJ59" s="27">
        <v>0.6</v>
      </c>
      <c r="AK59" s="27">
        <v>0</v>
      </c>
      <c r="AL59" s="17">
        <v>0</v>
      </c>
      <c r="AM59" s="27">
        <v>190</v>
      </c>
      <c r="AN59" s="27">
        <v>182</v>
      </c>
      <c r="AO59" s="27">
        <v>3</v>
      </c>
      <c r="AP59" s="27">
        <v>5</v>
      </c>
      <c r="AQ59" s="27">
        <v>0</v>
      </c>
      <c r="AR59" s="180">
        <v>5.8</v>
      </c>
      <c r="AS59" s="180">
        <v>5.8</v>
      </c>
      <c r="AT59" s="17">
        <v>5650</v>
      </c>
      <c r="AU59" s="17">
        <v>0</v>
      </c>
      <c r="AV59" s="17">
        <v>700</v>
      </c>
      <c r="AW59" s="27">
        <v>100</v>
      </c>
      <c r="AX59" s="27">
        <v>98</v>
      </c>
      <c r="AY59" s="1" t="s">
        <v>763</v>
      </c>
      <c r="AZ59" s="1" t="s">
        <v>1002</v>
      </c>
      <c r="BA59" s="180">
        <v>1</v>
      </c>
      <c r="BB59" s="1" t="s">
        <v>764</v>
      </c>
      <c r="BC59" s="1" t="s">
        <v>765</v>
      </c>
      <c r="BD59" s="38">
        <v>21.528726370000001</v>
      </c>
      <c r="BE59" s="38">
        <v>53.9348478</v>
      </c>
      <c r="BF59" s="38">
        <v>21.52820066</v>
      </c>
      <c r="BG59" s="38">
        <v>53.930224150000001</v>
      </c>
      <c r="BH59" s="1" t="s">
        <v>225</v>
      </c>
      <c r="BI59" s="1" t="s">
        <v>225</v>
      </c>
      <c r="BJ59" s="1" t="s">
        <v>225</v>
      </c>
      <c r="BK59" s="1" t="s">
        <v>1139</v>
      </c>
      <c r="BL59" s="17">
        <v>1300</v>
      </c>
      <c r="BM59" s="17">
        <v>2000</v>
      </c>
      <c r="BN59" s="17">
        <v>0</v>
      </c>
      <c r="BO59" s="17">
        <v>621</v>
      </c>
      <c r="BP59" s="17">
        <v>800</v>
      </c>
      <c r="BQ59" s="17">
        <v>10000</v>
      </c>
      <c r="BR59" s="17">
        <v>0</v>
      </c>
      <c r="BS59" s="180">
        <v>0</v>
      </c>
      <c r="BT59" s="27">
        <v>185</v>
      </c>
      <c r="BU59" s="27">
        <v>185</v>
      </c>
      <c r="BV59" s="180" t="s">
        <v>296</v>
      </c>
      <c r="BW59" s="180">
        <v>1</v>
      </c>
      <c r="BX59" s="17">
        <v>0</v>
      </c>
      <c r="BY59" s="17">
        <v>0</v>
      </c>
      <c r="BZ59" s="17">
        <v>0</v>
      </c>
      <c r="CA59" s="17">
        <v>0</v>
      </c>
      <c r="CB59" s="17">
        <v>0</v>
      </c>
      <c r="CC59" s="17">
        <v>7</v>
      </c>
      <c r="CD59" s="17">
        <v>49</v>
      </c>
      <c r="CE59" s="17">
        <v>11</v>
      </c>
      <c r="CF59" s="17">
        <v>6</v>
      </c>
      <c r="CG59" s="17">
        <v>0.5</v>
      </c>
      <c r="CH59" s="17">
        <v>0</v>
      </c>
      <c r="CI59" s="17">
        <v>0</v>
      </c>
      <c r="CJ59" s="17" t="s">
        <v>165</v>
      </c>
      <c r="CK59" s="17" t="s">
        <v>165</v>
      </c>
      <c r="CL59" s="1" t="s">
        <v>145</v>
      </c>
      <c r="CM59" s="1" t="s">
        <v>145</v>
      </c>
      <c r="CN59" s="1" t="s">
        <v>145</v>
      </c>
      <c r="CO59" s="1" t="s">
        <v>145</v>
      </c>
      <c r="CP59" s="27">
        <v>14</v>
      </c>
      <c r="CQ59" s="27">
        <v>0</v>
      </c>
      <c r="CR59" s="27">
        <v>0</v>
      </c>
      <c r="CS59" s="27">
        <v>0</v>
      </c>
      <c r="CT59" s="27">
        <v>0</v>
      </c>
      <c r="CU59" s="27">
        <v>14</v>
      </c>
      <c r="CV59" s="27">
        <v>0</v>
      </c>
      <c r="CW59" s="27">
        <v>0</v>
      </c>
      <c r="CX59" s="1">
        <v>0</v>
      </c>
      <c r="CY59" s="27">
        <v>143</v>
      </c>
      <c r="CZ59" s="27">
        <v>6</v>
      </c>
      <c r="DA59" s="27">
        <v>137</v>
      </c>
      <c r="DB59" s="27">
        <v>0</v>
      </c>
      <c r="DC59" s="27">
        <v>0</v>
      </c>
      <c r="DD59" s="27">
        <v>0</v>
      </c>
      <c r="DE59" s="27">
        <v>0</v>
      </c>
      <c r="DF59" s="27">
        <v>0</v>
      </c>
      <c r="DG59" s="27">
        <v>0</v>
      </c>
      <c r="DH59" s="27">
        <v>143</v>
      </c>
      <c r="DI59" s="27">
        <v>56</v>
      </c>
      <c r="DJ59" s="27">
        <v>0</v>
      </c>
      <c r="DK59" s="27">
        <v>0</v>
      </c>
      <c r="DL59" s="27">
        <v>87</v>
      </c>
      <c r="DM59" s="1" t="s">
        <v>766</v>
      </c>
      <c r="DN59" s="27">
        <v>0</v>
      </c>
      <c r="DO59" s="1" t="s">
        <v>145</v>
      </c>
      <c r="DP59" s="38">
        <v>21.546305570000001</v>
      </c>
      <c r="DQ59" s="38">
        <v>53.937841540000001</v>
      </c>
      <c r="DR59" s="1" t="s">
        <v>145</v>
      </c>
      <c r="DS59" s="1" t="s">
        <v>145</v>
      </c>
      <c r="DT59" s="1" t="s">
        <v>145</v>
      </c>
      <c r="DU59" s="1" t="s">
        <v>145</v>
      </c>
      <c r="DV59" s="1" t="s">
        <v>145</v>
      </c>
      <c r="DW59" s="1" t="s">
        <v>1165</v>
      </c>
    </row>
    <row r="60" spans="1:127" ht="98.25" customHeight="1">
      <c r="A60" s="180">
        <v>55</v>
      </c>
      <c r="B60" s="1" t="s">
        <v>767</v>
      </c>
      <c r="C60" s="27" t="s">
        <v>144</v>
      </c>
      <c r="D60" s="1" t="s">
        <v>145</v>
      </c>
      <c r="E60" s="180">
        <v>1</v>
      </c>
      <c r="F60" s="180" t="s">
        <v>146</v>
      </c>
      <c r="G60" s="180" t="s">
        <v>768</v>
      </c>
      <c r="H60" s="1" t="s">
        <v>1003</v>
      </c>
      <c r="I60" s="1" t="s">
        <v>173</v>
      </c>
      <c r="J60" s="16" t="s">
        <v>149</v>
      </c>
      <c r="K60" s="16" t="s">
        <v>174</v>
      </c>
      <c r="L60" s="16" t="s">
        <v>175</v>
      </c>
      <c r="M60" s="1" t="s">
        <v>771</v>
      </c>
      <c r="N60" s="115" t="s">
        <v>512</v>
      </c>
      <c r="O60" s="1" t="s">
        <v>771</v>
      </c>
      <c r="P60" s="17">
        <v>3426</v>
      </c>
      <c r="Q60" s="17">
        <v>2</v>
      </c>
      <c r="R60" s="17">
        <v>3</v>
      </c>
      <c r="S60" s="1" t="s">
        <v>769</v>
      </c>
      <c r="T60" s="17">
        <v>3853</v>
      </c>
      <c r="U60" s="17">
        <v>3</v>
      </c>
      <c r="V60" s="17">
        <v>3450</v>
      </c>
      <c r="W60" s="17">
        <v>2863</v>
      </c>
      <c r="X60" s="17">
        <v>587</v>
      </c>
      <c r="Y60" s="17">
        <v>0</v>
      </c>
      <c r="Z60" s="17">
        <v>0</v>
      </c>
      <c r="AA60" s="180" t="s">
        <v>198</v>
      </c>
      <c r="AB60" s="26">
        <v>30.25</v>
      </c>
      <c r="AC60" s="26">
        <v>22.33</v>
      </c>
      <c r="AD60" s="27">
        <v>0</v>
      </c>
      <c r="AE60" s="27">
        <v>0</v>
      </c>
      <c r="AF60" s="26">
        <v>30.25</v>
      </c>
      <c r="AG60" s="26">
        <v>22.33</v>
      </c>
      <c r="AH60" s="27">
        <v>0</v>
      </c>
      <c r="AI60" s="26">
        <v>0.41</v>
      </c>
      <c r="AJ60" s="26">
        <v>0.27</v>
      </c>
      <c r="AK60" s="27">
        <v>0.97</v>
      </c>
      <c r="AL60" s="17">
        <v>612</v>
      </c>
      <c r="AM60" s="27">
        <v>74.7</v>
      </c>
      <c r="AN60" s="27">
        <v>68.8</v>
      </c>
      <c r="AO60" s="27">
        <v>5.89</v>
      </c>
      <c r="AP60" s="27">
        <v>0</v>
      </c>
      <c r="AQ60" s="27">
        <v>0</v>
      </c>
      <c r="AR60" s="180">
        <v>5.31</v>
      </c>
      <c r="AS60" s="180">
        <v>5.31</v>
      </c>
      <c r="AT60" s="17">
        <v>2801</v>
      </c>
      <c r="AU60" s="17">
        <v>0</v>
      </c>
      <c r="AV60" s="17">
        <v>62</v>
      </c>
      <c r="AW60" s="193">
        <v>74</v>
      </c>
      <c r="AX60" s="193">
        <v>95</v>
      </c>
      <c r="AY60" s="1" t="s">
        <v>770</v>
      </c>
      <c r="AZ60" s="1" t="s">
        <v>771</v>
      </c>
      <c r="BA60" s="180">
        <v>1</v>
      </c>
      <c r="BB60" s="1" t="s">
        <v>772</v>
      </c>
      <c r="BC60" s="1" t="s">
        <v>773</v>
      </c>
      <c r="BD60" s="38">
        <v>22.44277778</v>
      </c>
      <c r="BE60" s="38">
        <v>53.694166670000001</v>
      </c>
      <c r="BF60" s="38">
        <v>22.442591669999999</v>
      </c>
      <c r="BG60" s="38">
        <v>53.69513611</v>
      </c>
      <c r="BH60" s="1" t="s">
        <v>175</v>
      </c>
      <c r="BI60" s="1" t="s">
        <v>184</v>
      </c>
      <c r="BJ60" s="1" t="s">
        <v>185</v>
      </c>
      <c r="BK60" s="1" t="s">
        <v>774</v>
      </c>
      <c r="BL60" s="17">
        <v>450</v>
      </c>
      <c r="BM60" s="17">
        <v>585</v>
      </c>
      <c r="BN60" s="17">
        <v>0</v>
      </c>
      <c r="BO60" s="17">
        <v>196</v>
      </c>
      <c r="BP60" s="17">
        <v>230</v>
      </c>
      <c r="BQ60" s="17">
        <v>4875</v>
      </c>
      <c r="BR60" s="17">
        <v>1782</v>
      </c>
      <c r="BS60" s="19">
        <f>BR60/T60</f>
        <v>0.46249675577472099</v>
      </c>
      <c r="BT60" s="27">
        <v>74.7</v>
      </c>
      <c r="BU60" s="27">
        <v>74.599999999999994</v>
      </c>
      <c r="BV60" s="180" t="s">
        <v>296</v>
      </c>
      <c r="BW60" s="180">
        <v>1</v>
      </c>
      <c r="BX60" s="27">
        <v>525.29999999999995</v>
      </c>
      <c r="BY60" s="27">
        <v>950.5</v>
      </c>
      <c r="BZ60" s="27">
        <v>492.3</v>
      </c>
      <c r="CA60" s="17">
        <v>136</v>
      </c>
      <c r="CB60" s="17">
        <v>21</v>
      </c>
      <c r="CC60" s="17">
        <v>14</v>
      </c>
      <c r="CD60" s="27">
        <v>81.3</v>
      </c>
      <c r="CE60" s="27">
        <v>18.2</v>
      </c>
      <c r="CF60" s="17">
        <v>11</v>
      </c>
      <c r="CG60" s="27">
        <v>3.1</v>
      </c>
      <c r="CH60" s="19">
        <f>1-CF60/CA60*100%</f>
        <v>0.91911764705882348</v>
      </c>
      <c r="CI60" s="19">
        <f>1-CG60/CB60*100%</f>
        <v>0.85238095238095235</v>
      </c>
      <c r="CJ60" s="17" t="s">
        <v>297</v>
      </c>
      <c r="CK60" s="17" t="s">
        <v>165</v>
      </c>
      <c r="CL60" s="180">
        <v>2015</v>
      </c>
      <c r="CM60" s="180">
        <v>2013</v>
      </c>
      <c r="CN60" s="1" t="s">
        <v>145</v>
      </c>
      <c r="CO60" s="1" t="s">
        <v>775</v>
      </c>
      <c r="CP60" s="27">
        <v>78.03</v>
      </c>
      <c r="CQ60" s="27">
        <v>78.03</v>
      </c>
      <c r="CR60" s="27">
        <v>0</v>
      </c>
      <c r="CS60" s="27">
        <v>0</v>
      </c>
      <c r="CT60" s="27">
        <v>0</v>
      </c>
      <c r="CU60" s="27">
        <v>0</v>
      </c>
      <c r="CV60" s="27">
        <v>0</v>
      </c>
      <c r="CW60" s="27">
        <v>0</v>
      </c>
      <c r="CX60" s="1">
        <v>0</v>
      </c>
      <c r="CY60" s="26">
        <f>CZ60+DA60+DB60</f>
        <v>742.95</v>
      </c>
      <c r="CZ60" s="26">
        <v>0</v>
      </c>
      <c r="DA60" s="26">
        <v>86.98</v>
      </c>
      <c r="DB60" s="26">
        <v>655.97</v>
      </c>
      <c r="DC60" s="26">
        <f>DD60+DE60+DF60+DG60</f>
        <v>4855.8499999999995</v>
      </c>
      <c r="DD60" s="26">
        <v>54.69</v>
      </c>
      <c r="DE60" s="26">
        <v>4076.75</v>
      </c>
      <c r="DF60" s="26">
        <v>614.36</v>
      </c>
      <c r="DG60" s="26">
        <v>110.05</v>
      </c>
      <c r="DH60" s="26">
        <f>DI60+DL60+DN60</f>
        <v>5598.8</v>
      </c>
      <c r="DI60" s="26">
        <v>229.58</v>
      </c>
      <c r="DJ60" s="26">
        <v>0</v>
      </c>
      <c r="DK60" s="26">
        <v>0</v>
      </c>
      <c r="DL60" s="26">
        <v>4423.6400000000003</v>
      </c>
      <c r="DM60" s="180" t="s">
        <v>776</v>
      </c>
      <c r="DN60" s="26">
        <v>945.58</v>
      </c>
      <c r="DO60" s="1" t="s">
        <v>777</v>
      </c>
      <c r="DP60" s="38">
        <v>22.444722219999999</v>
      </c>
      <c r="DQ60" s="38">
        <v>53.695555560000003</v>
      </c>
      <c r="DR60" s="1" t="s">
        <v>145</v>
      </c>
      <c r="DS60" s="1" t="s">
        <v>145</v>
      </c>
      <c r="DT60" s="1" t="s">
        <v>145</v>
      </c>
      <c r="DU60" s="1" t="s">
        <v>145</v>
      </c>
      <c r="DV60" s="1" t="s">
        <v>145</v>
      </c>
      <c r="DW60" s="1" t="s">
        <v>778</v>
      </c>
    </row>
    <row r="61" spans="1:127" ht="232.5" customHeight="1">
      <c r="A61" s="180">
        <v>56</v>
      </c>
      <c r="B61" s="1" t="s">
        <v>779</v>
      </c>
      <c r="C61" s="27" t="s">
        <v>144</v>
      </c>
      <c r="D61" s="180" t="s">
        <v>145</v>
      </c>
      <c r="E61" s="180">
        <v>1</v>
      </c>
      <c r="F61" s="180" t="s">
        <v>146</v>
      </c>
      <c r="G61" s="1" t="s">
        <v>780</v>
      </c>
      <c r="H61" s="1" t="s">
        <v>781</v>
      </c>
      <c r="I61" s="1" t="s">
        <v>269</v>
      </c>
      <c r="J61" s="16" t="s">
        <v>149</v>
      </c>
      <c r="K61" s="16" t="s">
        <v>174</v>
      </c>
      <c r="L61" s="16" t="s">
        <v>175</v>
      </c>
      <c r="M61" s="1" t="s">
        <v>782</v>
      </c>
      <c r="N61" s="115" t="s">
        <v>512</v>
      </c>
      <c r="O61" s="1" t="s">
        <v>782</v>
      </c>
      <c r="P61" s="17">
        <v>5400</v>
      </c>
      <c r="Q61" s="17">
        <v>1</v>
      </c>
      <c r="R61" s="17">
        <v>3</v>
      </c>
      <c r="S61" s="1" t="s">
        <v>783</v>
      </c>
      <c r="T61" s="17">
        <v>5400</v>
      </c>
      <c r="U61" s="17">
        <v>3</v>
      </c>
      <c r="V61" s="17">
        <v>1460</v>
      </c>
      <c r="W61" s="17">
        <v>1091</v>
      </c>
      <c r="X61" s="17">
        <v>369</v>
      </c>
      <c r="Y61" s="17">
        <v>0</v>
      </c>
      <c r="Z61" s="17">
        <v>0</v>
      </c>
      <c r="AA61" s="1" t="s">
        <v>198</v>
      </c>
      <c r="AB61" s="27">
        <v>13.2</v>
      </c>
      <c r="AC61" s="27">
        <v>7.9</v>
      </c>
      <c r="AD61" s="27">
        <v>0</v>
      </c>
      <c r="AE61" s="27">
        <v>0</v>
      </c>
      <c r="AF61" s="27">
        <v>13.2</v>
      </c>
      <c r="AG61" s="27">
        <v>7.9</v>
      </c>
      <c r="AH61" s="27">
        <v>0.89</v>
      </c>
      <c r="AI61" s="27">
        <v>0</v>
      </c>
      <c r="AJ61" s="27">
        <v>0</v>
      </c>
      <c r="AK61" s="27">
        <v>0</v>
      </c>
      <c r="AL61" s="17">
        <v>0</v>
      </c>
      <c r="AM61" s="27">
        <v>52.56</v>
      </c>
      <c r="AN61" s="27">
        <v>35</v>
      </c>
      <c r="AO61" s="27">
        <v>0</v>
      </c>
      <c r="AP61" s="27">
        <v>0</v>
      </c>
      <c r="AQ61" s="27">
        <v>17.600000000000001</v>
      </c>
      <c r="AR61" s="27">
        <v>4.3</v>
      </c>
      <c r="AS61" s="27">
        <v>4.3</v>
      </c>
      <c r="AT61" s="17">
        <v>1091</v>
      </c>
      <c r="AU61" s="17">
        <v>0</v>
      </c>
      <c r="AV61" s="17">
        <v>71</v>
      </c>
      <c r="AW61" s="27">
        <v>21.5</v>
      </c>
      <c r="AX61" s="27">
        <v>80</v>
      </c>
      <c r="AY61" s="1" t="s">
        <v>784</v>
      </c>
      <c r="AZ61" s="1" t="s">
        <v>785</v>
      </c>
      <c r="BA61" s="180">
        <v>1</v>
      </c>
      <c r="BB61" s="1" t="s">
        <v>786</v>
      </c>
      <c r="BC61" s="1" t="s">
        <v>787</v>
      </c>
      <c r="BD61" s="38">
        <v>21.36306746</v>
      </c>
      <c r="BE61" s="38">
        <v>53.593224300000003</v>
      </c>
      <c r="BF61" s="38">
        <v>21.368064799999999</v>
      </c>
      <c r="BG61" s="38">
        <v>53.602195500000001</v>
      </c>
      <c r="BH61" s="1" t="s">
        <v>145</v>
      </c>
      <c r="BI61" s="1" t="s">
        <v>145</v>
      </c>
      <c r="BJ61" s="1" t="s">
        <v>788</v>
      </c>
      <c r="BK61" s="1" t="s">
        <v>789</v>
      </c>
      <c r="BL61" s="17">
        <v>100</v>
      </c>
      <c r="BM61" s="17">
        <v>140</v>
      </c>
      <c r="BN61" s="17">
        <v>0</v>
      </c>
      <c r="BO61" s="17">
        <v>90</v>
      </c>
      <c r="BP61" s="17">
        <v>300</v>
      </c>
      <c r="BQ61" s="17">
        <v>2000</v>
      </c>
      <c r="BR61" s="17">
        <v>1458</v>
      </c>
      <c r="BS61" s="1">
        <v>27</v>
      </c>
      <c r="BT61" s="27">
        <v>35</v>
      </c>
      <c r="BU61" s="27">
        <v>35</v>
      </c>
      <c r="BV61" s="180" t="s">
        <v>206</v>
      </c>
      <c r="BW61" s="180">
        <v>1</v>
      </c>
      <c r="BX61" s="17">
        <v>419</v>
      </c>
      <c r="BY61" s="17">
        <v>350</v>
      </c>
      <c r="BZ61" s="17">
        <v>378</v>
      </c>
      <c r="CA61" s="17">
        <v>88</v>
      </c>
      <c r="CB61" s="17">
        <v>19</v>
      </c>
      <c r="CC61" s="17">
        <v>1</v>
      </c>
      <c r="CD61" s="17">
        <v>17</v>
      </c>
      <c r="CE61" s="17">
        <v>2</v>
      </c>
      <c r="CF61" s="17">
        <v>15</v>
      </c>
      <c r="CG61" s="17">
        <v>2</v>
      </c>
      <c r="CH61" s="17">
        <v>83</v>
      </c>
      <c r="CI61" s="17">
        <v>89</v>
      </c>
      <c r="CJ61" s="17" t="s">
        <v>165</v>
      </c>
      <c r="CK61" s="17" t="s">
        <v>165</v>
      </c>
      <c r="CL61" s="31" t="s">
        <v>165</v>
      </c>
      <c r="CM61" s="1" t="s">
        <v>165</v>
      </c>
      <c r="CN61" s="1" t="s">
        <v>790</v>
      </c>
      <c r="CO61" s="1" t="s">
        <v>791</v>
      </c>
      <c r="CP61" s="27">
        <v>25</v>
      </c>
      <c r="CQ61" s="27">
        <v>23</v>
      </c>
      <c r="CR61" s="27">
        <v>0</v>
      </c>
      <c r="CS61" s="27">
        <v>0</v>
      </c>
      <c r="CT61" s="27">
        <v>0</v>
      </c>
      <c r="CU61" s="27">
        <v>2</v>
      </c>
      <c r="CV61" s="27">
        <v>0</v>
      </c>
      <c r="CW61" s="27">
        <v>0</v>
      </c>
      <c r="CX61" s="1">
        <v>0</v>
      </c>
      <c r="CY61" s="27">
        <v>1909.4</v>
      </c>
      <c r="CZ61" s="27">
        <v>18</v>
      </c>
      <c r="DA61" s="27">
        <v>1891.4</v>
      </c>
      <c r="DB61" s="27">
        <v>0</v>
      </c>
      <c r="DC61" s="27">
        <v>268.10000000000002</v>
      </c>
      <c r="DD61" s="27">
        <v>5.7</v>
      </c>
      <c r="DE61" s="27">
        <v>262.39999999999998</v>
      </c>
      <c r="DF61" s="27">
        <v>0</v>
      </c>
      <c r="DG61" s="27">
        <v>0</v>
      </c>
      <c r="DH61" s="27">
        <v>2177.5</v>
      </c>
      <c r="DI61" s="27">
        <v>514.6</v>
      </c>
      <c r="DJ61" s="27">
        <v>0</v>
      </c>
      <c r="DK61" s="27">
        <v>0</v>
      </c>
      <c r="DL61" s="27">
        <v>1662.9</v>
      </c>
      <c r="DM61" s="1" t="s">
        <v>776</v>
      </c>
      <c r="DN61" s="27">
        <v>0</v>
      </c>
      <c r="DO61" s="1" t="s">
        <v>145</v>
      </c>
      <c r="DP61" s="38">
        <v>21.224262540000002</v>
      </c>
      <c r="DQ61" s="38">
        <v>53.565588460000001</v>
      </c>
      <c r="DR61" s="1" t="s">
        <v>145</v>
      </c>
      <c r="DS61" s="1" t="s">
        <v>145</v>
      </c>
      <c r="DT61" s="1" t="s">
        <v>145</v>
      </c>
      <c r="DU61" s="1" t="s">
        <v>145</v>
      </c>
      <c r="DV61" s="1" t="s">
        <v>145</v>
      </c>
      <c r="DW61" s="1" t="s">
        <v>792</v>
      </c>
    </row>
    <row r="62" spans="1:127" ht="51" customHeight="1">
      <c r="A62" s="180">
        <v>57</v>
      </c>
      <c r="B62" s="1" t="s">
        <v>793</v>
      </c>
      <c r="C62" s="27" t="s">
        <v>144</v>
      </c>
      <c r="D62" s="1" t="s">
        <v>145</v>
      </c>
      <c r="E62" s="180">
        <v>1</v>
      </c>
      <c r="F62" s="180" t="s">
        <v>146</v>
      </c>
      <c r="G62" s="1" t="s">
        <v>794</v>
      </c>
      <c r="H62" s="1" t="s">
        <v>795</v>
      </c>
      <c r="I62" s="1" t="s">
        <v>269</v>
      </c>
      <c r="J62" s="16" t="s">
        <v>149</v>
      </c>
      <c r="K62" s="16" t="s">
        <v>174</v>
      </c>
      <c r="L62" s="16" t="s">
        <v>175</v>
      </c>
      <c r="M62" s="1" t="s">
        <v>795</v>
      </c>
      <c r="N62" s="16" t="s">
        <v>512</v>
      </c>
      <c r="O62" s="1" t="s">
        <v>795</v>
      </c>
      <c r="P62" s="17">
        <v>2930</v>
      </c>
      <c r="Q62" s="17">
        <v>2</v>
      </c>
      <c r="R62" s="17">
        <v>3</v>
      </c>
      <c r="S62" s="1" t="s">
        <v>796</v>
      </c>
      <c r="T62" s="17">
        <v>2930</v>
      </c>
      <c r="U62" s="17">
        <v>3</v>
      </c>
      <c r="V62" s="17">
        <v>2778</v>
      </c>
      <c r="W62" s="17">
        <v>2100</v>
      </c>
      <c r="X62" s="17">
        <v>678</v>
      </c>
      <c r="Y62" s="17">
        <v>0</v>
      </c>
      <c r="Z62" s="17">
        <v>0</v>
      </c>
      <c r="AA62" s="1" t="s">
        <v>179</v>
      </c>
      <c r="AB62" s="27">
        <v>18.600000000000001</v>
      </c>
      <c r="AC62" s="27">
        <v>0</v>
      </c>
      <c r="AD62" s="27">
        <v>0</v>
      </c>
      <c r="AE62" s="27">
        <v>0</v>
      </c>
      <c r="AF62" s="27">
        <v>18.600000000000001</v>
      </c>
      <c r="AG62" s="27">
        <v>0</v>
      </c>
      <c r="AH62" s="27">
        <v>0</v>
      </c>
      <c r="AI62" s="27">
        <v>0</v>
      </c>
      <c r="AJ62" s="27">
        <v>0</v>
      </c>
      <c r="AK62" s="27">
        <v>0</v>
      </c>
      <c r="AL62" s="17">
        <v>0</v>
      </c>
      <c r="AM62" s="27">
        <v>99.1</v>
      </c>
      <c r="AN62" s="27">
        <v>90.6</v>
      </c>
      <c r="AO62" s="27">
        <v>8.5</v>
      </c>
      <c r="AP62" s="27">
        <v>0</v>
      </c>
      <c r="AQ62" s="27">
        <v>0</v>
      </c>
      <c r="AR62" s="1">
        <v>3.15</v>
      </c>
      <c r="AS62" s="1">
        <v>3.15</v>
      </c>
      <c r="AT62" s="17">
        <v>2100</v>
      </c>
      <c r="AU62" s="17">
        <v>0</v>
      </c>
      <c r="AV62" s="17">
        <v>0</v>
      </c>
      <c r="AW62" s="27">
        <v>71.7</v>
      </c>
      <c r="AX62" s="27">
        <v>71.7</v>
      </c>
      <c r="AY62" s="1" t="s">
        <v>797</v>
      </c>
      <c r="AZ62" s="1" t="s">
        <v>795</v>
      </c>
      <c r="BA62" s="180">
        <v>1</v>
      </c>
      <c r="BB62" s="1" t="s">
        <v>798</v>
      </c>
      <c r="BC62" s="1" t="s">
        <v>799</v>
      </c>
      <c r="BD62" s="16">
        <v>20.961728839999999</v>
      </c>
      <c r="BE62" s="16">
        <v>53.40062331</v>
      </c>
      <c r="BF62" s="16">
        <v>20.96235648</v>
      </c>
      <c r="BG62" s="16">
        <v>53.395278529999999</v>
      </c>
      <c r="BH62" s="1" t="s">
        <v>175</v>
      </c>
      <c r="BI62" s="1" t="s">
        <v>184</v>
      </c>
      <c r="BJ62" s="1" t="s">
        <v>145</v>
      </c>
      <c r="BK62" s="1" t="s">
        <v>800</v>
      </c>
      <c r="BL62" s="17">
        <v>160</v>
      </c>
      <c r="BM62" s="17">
        <v>207</v>
      </c>
      <c r="BN62" s="17">
        <v>480</v>
      </c>
      <c r="BO62" s="17">
        <v>200</v>
      </c>
      <c r="BP62" s="17">
        <v>200</v>
      </c>
      <c r="BQ62" s="17">
        <v>2500</v>
      </c>
      <c r="BR62" s="17">
        <v>1333</v>
      </c>
      <c r="BS62" s="1">
        <v>45.5</v>
      </c>
      <c r="BT62" s="27">
        <v>99.1</v>
      </c>
      <c r="BU62" s="27">
        <v>99.1</v>
      </c>
      <c r="BV62" s="180" t="s">
        <v>296</v>
      </c>
      <c r="BW62" s="180">
        <v>1</v>
      </c>
      <c r="BX62" s="17">
        <v>0</v>
      </c>
      <c r="BY62" s="17">
        <v>0</v>
      </c>
      <c r="BZ62" s="17">
        <v>0</v>
      </c>
      <c r="CA62" s="17">
        <v>0</v>
      </c>
      <c r="CB62" s="17">
        <v>0</v>
      </c>
      <c r="CC62" s="26">
        <v>32.75</v>
      </c>
      <c r="CD62" s="17">
        <v>130</v>
      </c>
      <c r="CE62" s="27">
        <v>14.3</v>
      </c>
      <c r="CF62" s="17">
        <v>0</v>
      </c>
      <c r="CG62" s="17">
        <v>0</v>
      </c>
      <c r="CH62" s="17">
        <v>0</v>
      </c>
      <c r="CI62" s="17">
        <v>0</v>
      </c>
      <c r="CJ62" s="17" t="s">
        <v>165</v>
      </c>
      <c r="CK62" s="17" t="s">
        <v>297</v>
      </c>
      <c r="CL62" s="1">
        <v>2013</v>
      </c>
      <c r="CM62" s="1">
        <v>2014</v>
      </c>
      <c r="CN62" s="1" t="s">
        <v>801</v>
      </c>
      <c r="CO62" s="1" t="s">
        <v>802</v>
      </c>
      <c r="CP62" s="27">
        <v>3</v>
      </c>
      <c r="CQ62" s="27">
        <v>0</v>
      </c>
      <c r="CR62" s="27">
        <v>0</v>
      </c>
      <c r="CS62" s="27">
        <v>0</v>
      </c>
      <c r="CT62" s="27">
        <v>0</v>
      </c>
      <c r="CU62" s="27">
        <v>0</v>
      </c>
      <c r="CV62" s="27">
        <v>0</v>
      </c>
      <c r="CW62" s="27">
        <v>3</v>
      </c>
      <c r="CX62" s="1" t="s">
        <v>803</v>
      </c>
      <c r="CY62" s="27">
        <v>0</v>
      </c>
      <c r="CZ62" s="27">
        <v>0</v>
      </c>
      <c r="DA62" s="27">
        <v>0</v>
      </c>
      <c r="DB62" s="27">
        <v>0</v>
      </c>
      <c r="DC62" s="27">
        <v>0</v>
      </c>
      <c r="DD62" s="27">
        <v>0</v>
      </c>
      <c r="DE62" s="27">
        <v>0</v>
      </c>
      <c r="DF62" s="27">
        <v>0</v>
      </c>
      <c r="DG62" s="27">
        <v>0</v>
      </c>
      <c r="DH62" s="27">
        <v>0</v>
      </c>
      <c r="DI62" s="27">
        <v>0</v>
      </c>
      <c r="DJ62" s="27">
        <v>0</v>
      </c>
      <c r="DK62" s="27">
        <v>0</v>
      </c>
      <c r="DL62" s="27">
        <v>0</v>
      </c>
      <c r="DM62" s="1" t="s">
        <v>145</v>
      </c>
      <c r="DN62" s="27">
        <v>0</v>
      </c>
      <c r="DO62" s="1" t="s">
        <v>145</v>
      </c>
      <c r="DP62" s="38">
        <v>20.944246199999998</v>
      </c>
      <c r="DQ62" s="38">
        <v>53.400053999999997</v>
      </c>
      <c r="DR62" s="1" t="s">
        <v>804</v>
      </c>
      <c r="DS62" s="1" t="s">
        <v>805</v>
      </c>
      <c r="DT62" s="3">
        <v>0</v>
      </c>
      <c r="DU62" s="3">
        <v>0</v>
      </c>
      <c r="DV62" s="3">
        <v>0</v>
      </c>
      <c r="DW62" s="1" t="s">
        <v>806</v>
      </c>
    </row>
    <row r="63" spans="1:127" s="163" customFormat="1" ht="91.5" customHeight="1">
      <c r="A63" s="155">
        <v>58</v>
      </c>
      <c r="B63" s="1" t="s">
        <v>1108</v>
      </c>
      <c r="C63" s="156" t="s">
        <v>144</v>
      </c>
      <c r="D63" s="1" t="s">
        <v>145</v>
      </c>
      <c r="E63" s="157">
        <v>1</v>
      </c>
      <c r="F63" s="157" t="s">
        <v>146</v>
      </c>
      <c r="G63" s="1" t="s">
        <v>1109</v>
      </c>
      <c r="H63" s="1" t="s">
        <v>1110</v>
      </c>
      <c r="I63" s="1" t="s">
        <v>218</v>
      </c>
      <c r="J63" s="158" t="s">
        <v>149</v>
      </c>
      <c r="K63" s="158" t="s">
        <v>174</v>
      </c>
      <c r="L63" s="158" t="s">
        <v>175</v>
      </c>
      <c r="M63" s="1" t="s">
        <v>1110</v>
      </c>
      <c r="N63" s="115" t="s">
        <v>512</v>
      </c>
      <c r="O63" s="1" t="s">
        <v>1110</v>
      </c>
      <c r="P63" s="159">
        <v>2659</v>
      </c>
      <c r="Q63" s="159">
        <v>1</v>
      </c>
      <c r="R63" s="159">
        <v>3</v>
      </c>
      <c r="S63" s="1" t="s">
        <v>1111</v>
      </c>
      <c r="T63" s="159">
        <v>3810</v>
      </c>
      <c r="U63" s="159">
        <v>3</v>
      </c>
      <c r="V63" s="159">
        <v>3534</v>
      </c>
      <c r="W63" s="159">
        <v>2550</v>
      </c>
      <c r="X63" s="159">
        <v>50</v>
      </c>
      <c r="Y63" s="159">
        <v>7</v>
      </c>
      <c r="Z63" s="159">
        <v>2</v>
      </c>
      <c r="AA63" s="1" t="s">
        <v>1112</v>
      </c>
      <c r="AB63" s="160">
        <v>33.299999999999997</v>
      </c>
      <c r="AC63" s="160">
        <v>21.6</v>
      </c>
      <c r="AD63" s="160">
        <v>0</v>
      </c>
      <c r="AE63" s="160">
        <v>0</v>
      </c>
      <c r="AF63" s="160">
        <v>33.299999999999997</v>
      </c>
      <c r="AG63" s="160">
        <v>21.6</v>
      </c>
      <c r="AH63" s="160">
        <v>4.5</v>
      </c>
      <c r="AI63" s="160">
        <v>0</v>
      </c>
      <c r="AJ63" s="160">
        <v>0</v>
      </c>
      <c r="AK63" s="160">
        <v>0</v>
      </c>
      <c r="AL63" s="159">
        <v>100</v>
      </c>
      <c r="AM63" s="160">
        <v>109</v>
      </c>
      <c r="AN63" s="160">
        <v>87.6</v>
      </c>
      <c r="AO63" s="160">
        <v>4.7</v>
      </c>
      <c r="AP63" s="160">
        <v>0</v>
      </c>
      <c r="AQ63" s="160">
        <v>16.7</v>
      </c>
      <c r="AR63" s="1" t="s">
        <v>1113</v>
      </c>
      <c r="AS63" s="1" t="s">
        <v>1114</v>
      </c>
      <c r="AT63" s="159">
        <v>2550</v>
      </c>
      <c r="AU63" s="159">
        <v>0</v>
      </c>
      <c r="AV63" s="159">
        <v>0</v>
      </c>
      <c r="AW63" s="158">
        <v>66.930000000000007</v>
      </c>
      <c r="AX63" s="160">
        <v>80</v>
      </c>
      <c r="AY63" s="1" t="s">
        <v>1115</v>
      </c>
      <c r="AZ63" s="1" t="s">
        <v>1110</v>
      </c>
      <c r="BA63" s="157">
        <v>1</v>
      </c>
      <c r="BB63" s="1" t="s">
        <v>1116</v>
      </c>
      <c r="BC63" s="1" t="s">
        <v>1117</v>
      </c>
      <c r="BD63" s="161">
        <v>22.2</v>
      </c>
      <c r="BE63" s="161">
        <v>53.6</v>
      </c>
      <c r="BF63" s="161">
        <v>22.2</v>
      </c>
      <c r="BG63" s="161">
        <v>53.6</v>
      </c>
      <c r="BH63" s="1" t="s">
        <v>145</v>
      </c>
      <c r="BI63" s="1" t="s">
        <v>145</v>
      </c>
      <c r="BJ63" s="1" t="s">
        <v>145</v>
      </c>
      <c r="BK63" s="1" t="s">
        <v>1118</v>
      </c>
      <c r="BL63" s="159">
        <v>223</v>
      </c>
      <c r="BM63" s="159">
        <v>767</v>
      </c>
      <c r="BN63" s="159">
        <v>0</v>
      </c>
      <c r="BO63" s="159">
        <v>273</v>
      </c>
      <c r="BP63" s="159">
        <v>470</v>
      </c>
      <c r="BQ63" s="159">
        <v>5336</v>
      </c>
      <c r="BR63" s="159">
        <v>2550</v>
      </c>
      <c r="BS63" s="1">
        <v>66.930000000000007</v>
      </c>
      <c r="BT63" s="158">
        <v>92.3</v>
      </c>
      <c r="BU63" s="160">
        <v>92.3</v>
      </c>
      <c r="BV63" s="162" t="s">
        <v>296</v>
      </c>
      <c r="BW63" s="162">
        <v>1</v>
      </c>
      <c r="BX63" s="159">
        <v>290</v>
      </c>
      <c r="BY63" s="159">
        <v>678</v>
      </c>
      <c r="BZ63" s="159">
        <v>265</v>
      </c>
      <c r="CA63" s="159">
        <v>129</v>
      </c>
      <c r="CB63" s="159">
        <v>13.6</v>
      </c>
      <c r="CC63" s="159">
        <v>6.45</v>
      </c>
      <c r="CD63" s="159">
        <v>61.65</v>
      </c>
      <c r="CE63" s="159">
        <v>12.6</v>
      </c>
      <c r="CF63" s="159">
        <v>14.02</v>
      </c>
      <c r="CG63" s="159">
        <v>0.42</v>
      </c>
      <c r="CH63" s="159">
        <v>89.1</v>
      </c>
      <c r="CI63" s="159">
        <v>96.9</v>
      </c>
      <c r="CJ63" s="159" t="s">
        <v>165</v>
      </c>
      <c r="CK63" s="159" t="s">
        <v>165</v>
      </c>
      <c r="CL63" s="1" t="s">
        <v>145</v>
      </c>
      <c r="CM63" s="1" t="s">
        <v>145</v>
      </c>
      <c r="CN63" s="1" t="s">
        <v>145</v>
      </c>
      <c r="CO63" s="1" t="s">
        <v>1119</v>
      </c>
      <c r="CP63" s="160">
        <v>37</v>
      </c>
      <c r="CQ63" s="160">
        <v>0</v>
      </c>
      <c r="CR63" s="160">
        <v>0</v>
      </c>
      <c r="CS63" s="160">
        <v>0</v>
      </c>
      <c r="CT63" s="160">
        <v>0</v>
      </c>
      <c r="CU63" s="160">
        <v>37</v>
      </c>
      <c r="CV63" s="160">
        <v>0</v>
      </c>
      <c r="CW63" s="160">
        <v>0</v>
      </c>
      <c r="CX63" s="1">
        <v>0</v>
      </c>
      <c r="CY63" s="160">
        <v>0</v>
      </c>
      <c r="CZ63" s="160">
        <v>0</v>
      </c>
      <c r="DA63" s="160">
        <v>0</v>
      </c>
      <c r="DB63" s="160">
        <v>0</v>
      </c>
      <c r="DC63" s="160">
        <v>0</v>
      </c>
      <c r="DD63" s="160">
        <v>0</v>
      </c>
      <c r="DE63" s="160">
        <v>0</v>
      </c>
      <c r="DF63" s="160">
        <v>0</v>
      </c>
      <c r="DG63" s="160">
        <v>0</v>
      </c>
      <c r="DH63" s="160">
        <v>0</v>
      </c>
      <c r="DI63" s="160">
        <v>0</v>
      </c>
      <c r="DJ63" s="160">
        <v>0</v>
      </c>
      <c r="DK63" s="160">
        <v>0</v>
      </c>
      <c r="DL63" s="160">
        <v>0</v>
      </c>
      <c r="DM63" s="1" t="s">
        <v>145</v>
      </c>
      <c r="DN63" s="160">
        <v>0</v>
      </c>
      <c r="DO63" s="1" t="s">
        <v>145</v>
      </c>
      <c r="DP63" s="161">
        <v>22.154</v>
      </c>
      <c r="DQ63" s="161">
        <v>53.543999999999997</v>
      </c>
      <c r="DR63" s="1" t="s">
        <v>145</v>
      </c>
      <c r="DS63" s="1" t="s">
        <v>145</v>
      </c>
      <c r="DT63" s="1" t="s">
        <v>145</v>
      </c>
      <c r="DU63" s="1" t="s">
        <v>145</v>
      </c>
      <c r="DV63" s="1" t="s">
        <v>145</v>
      </c>
      <c r="DW63" s="1" t="s">
        <v>1120</v>
      </c>
    </row>
    <row r="64" spans="1:127" ht="75" customHeight="1">
      <c r="A64" s="180">
        <v>59</v>
      </c>
      <c r="B64" s="1" t="s">
        <v>807</v>
      </c>
      <c r="C64" s="27" t="s">
        <v>144</v>
      </c>
      <c r="D64" s="1" t="s">
        <v>145</v>
      </c>
      <c r="E64" s="180">
        <v>1</v>
      </c>
      <c r="F64" s="180" t="s">
        <v>146</v>
      </c>
      <c r="G64" s="1" t="s">
        <v>808</v>
      </c>
      <c r="H64" s="1" t="s">
        <v>809</v>
      </c>
      <c r="I64" s="1" t="s">
        <v>337</v>
      </c>
      <c r="J64" s="16" t="s">
        <v>149</v>
      </c>
      <c r="K64" s="16" t="s">
        <v>150</v>
      </c>
      <c r="L64" s="16" t="s">
        <v>151</v>
      </c>
      <c r="M64" s="1" t="s">
        <v>809</v>
      </c>
      <c r="N64" s="115" t="s">
        <v>195</v>
      </c>
      <c r="O64" s="1" t="s">
        <v>809</v>
      </c>
      <c r="P64" s="17">
        <v>2571</v>
      </c>
      <c r="Q64" s="17">
        <v>2</v>
      </c>
      <c r="R64" s="17">
        <v>3</v>
      </c>
      <c r="S64" s="1" t="s">
        <v>810</v>
      </c>
      <c r="T64" s="17">
        <v>2571</v>
      </c>
      <c r="U64" s="17">
        <v>3</v>
      </c>
      <c r="V64" s="17">
        <v>2505</v>
      </c>
      <c r="W64" s="17">
        <v>2399</v>
      </c>
      <c r="X64" s="17">
        <v>102</v>
      </c>
      <c r="Y64" s="17">
        <v>4</v>
      </c>
      <c r="Z64" s="17">
        <v>1</v>
      </c>
      <c r="AA64" s="1" t="s">
        <v>198</v>
      </c>
      <c r="AB64" s="27">
        <v>15.2</v>
      </c>
      <c r="AC64" s="27">
        <v>15</v>
      </c>
      <c r="AD64" s="27">
        <v>2.5</v>
      </c>
      <c r="AE64" s="27">
        <v>2.5</v>
      </c>
      <c r="AF64" s="27">
        <v>17.7</v>
      </c>
      <c r="AG64" s="27">
        <v>17.5</v>
      </c>
      <c r="AH64" s="27">
        <v>0.6</v>
      </c>
      <c r="AI64" s="27">
        <v>0</v>
      </c>
      <c r="AJ64" s="27">
        <v>0</v>
      </c>
      <c r="AK64" s="27">
        <v>0</v>
      </c>
      <c r="AL64" s="17">
        <v>0</v>
      </c>
      <c r="AM64" s="27">
        <v>208.1</v>
      </c>
      <c r="AN64" s="27">
        <v>200.334</v>
      </c>
      <c r="AO64" s="27">
        <v>5.96</v>
      </c>
      <c r="AP64" s="27">
        <v>1.8</v>
      </c>
      <c r="AQ64" s="27">
        <v>0</v>
      </c>
      <c r="AR64" s="1">
        <v>5.13</v>
      </c>
      <c r="AS64" s="180">
        <v>5.13</v>
      </c>
      <c r="AT64" s="17">
        <v>2399</v>
      </c>
      <c r="AU64" s="17">
        <v>0</v>
      </c>
      <c r="AV64" s="17">
        <v>0</v>
      </c>
      <c r="AW64" s="27">
        <v>93.31</v>
      </c>
      <c r="AX64" s="27">
        <v>100</v>
      </c>
      <c r="AY64" s="1" t="s">
        <v>811</v>
      </c>
      <c r="AZ64" s="1" t="s">
        <v>812</v>
      </c>
      <c r="BA64" s="180">
        <v>1</v>
      </c>
      <c r="BB64" s="1" t="s">
        <v>813</v>
      </c>
      <c r="BC64" s="1" t="s">
        <v>814</v>
      </c>
      <c r="BD64" s="38">
        <v>20.90682829</v>
      </c>
      <c r="BE64" s="38">
        <v>54.095697739999999</v>
      </c>
      <c r="BF64" s="38">
        <v>20.90694444</v>
      </c>
      <c r="BG64" s="38">
        <v>54.095500000000001</v>
      </c>
      <c r="BH64" s="1" t="s">
        <v>160</v>
      </c>
      <c r="BI64" s="1" t="s">
        <v>145</v>
      </c>
      <c r="BJ64" s="1" t="s">
        <v>145</v>
      </c>
      <c r="BK64" s="1" t="s">
        <v>161</v>
      </c>
      <c r="BL64" s="17">
        <v>420</v>
      </c>
      <c r="BM64" s="17">
        <v>900</v>
      </c>
      <c r="BN64" s="17">
        <v>0</v>
      </c>
      <c r="BO64" s="17">
        <v>520</v>
      </c>
      <c r="BP64" s="17">
        <v>900</v>
      </c>
      <c r="BQ64" s="17">
        <v>3540</v>
      </c>
      <c r="BR64" s="17">
        <v>2671</v>
      </c>
      <c r="BS64" s="180">
        <v>103.9</v>
      </c>
      <c r="BT64" s="27">
        <v>206.3</v>
      </c>
      <c r="BU64" s="27">
        <v>206.3</v>
      </c>
      <c r="BV64" s="180" t="s">
        <v>296</v>
      </c>
      <c r="BW64" s="180">
        <v>1</v>
      </c>
      <c r="BX64" s="17">
        <v>489</v>
      </c>
      <c r="BY64" s="17">
        <v>1473</v>
      </c>
      <c r="BZ64" s="17">
        <v>72</v>
      </c>
      <c r="CA64" s="17">
        <v>0</v>
      </c>
      <c r="CB64" s="17">
        <v>0</v>
      </c>
      <c r="CC64" s="27">
        <v>2.9</v>
      </c>
      <c r="CD64" s="17">
        <v>32</v>
      </c>
      <c r="CE64" s="26">
        <v>3.85</v>
      </c>
      <c r="CF64" s="17">
        <v>0</v>
      </c>
      <c r="CG64" s="17">
        <v>0</v>
      </c>
      <c r="CH64" s="17">
        <v>0</v>
      </c>
      <c r="CI64" s="17">
        <v>0</v>
      </c>
      <c r="CJ64" s="17" t="s">
        <v>165</v>
      </c>
      <c r="CK64" s="17" t="s">
        <v>165</v>
      </c>
      <c r="CL64" s="1" t="s">
        <v>145</v>
      </c>
      <c r="CM64" s="1" t="s">
        <v>145</v>
      </c>
      <c r="CN64" s="1" t="s">
        <v>145</v>
      </c>
      <c r="CO64" s="1" t="s">
        <v>330</v>
      </c>
      <c r="CP64" s="27">
        <v>35</v>
      </c>
      <c r="CQ64" s="27">
        <v>0</v>
      </c>
      <c r="CR64" s="27">
        <v>0</v>
      </c>
      <c r="CS64" s="27">
        <v>0</v>
      </c>
      <c r="CT64" s="27">
        <v>0</v>
      </c>
      <c r="CU64" s="27">
        <v>35</v>
      </c>
      <c r="CV64" s="27">
        <v>0</v>
      </c>
      <c r="CW64" s="27">
        <v>0</v>
      </c>
      <c r="CX64" s="1">
        <v>0</v>
      </c>
      <c r="CY64" s="27">
        <v>0</v>
      </c>
      <c r="CZ64" s="27">
        <v>0</v>
      </c>
      <c r="DA64" s="27">
        <v>0</v>
      </c>
      <c r="DB64" s="27">
        <v>0</v>
      </c>
      <c r="DC64" s="27">
        <v>0</v>
      </c>
      <c r="DD64" s="27">
        <v>0</v>
      </c>
      <c r="DE64" s="27">
        <v>0</v>
      </c>
      <c r="DF64" s="27"/>
      <c r="DG64" s="27">
        <v>0</v>
      </c>
      <c r="DH64" s="27">
        <v>0</v>
      </c>
      <c r="DI64" s="27">
        <v>0</v>
      </c>
      <c r="DJ64" s="27">
        <v>0</v>
      </c>
      <c r="DK64" s="27">
        <v>0</v>
      </c>
      <c r="DL64" s="27">
        <v>0</v>
      </c>
      <c r="DM64" s="1" t="s">
        <v>145</v>
      </c>
      <c r="DN64" s="27">
        <v>0</v>
      </c>
      <c r="DO64" s="1" t="s">
        <v>145</v>
      </c>
      <c r="DP64" s="38">
        <v>20.906028989999999</v>
      </c>
      <c r="DQ64" s="38">
        <v>54.086561119999999</v>
      </c>
      <c r="DR64" s="1" t="s">
        <v>145</v>
      </c>
      <c r="DS64" s="1" t="s">
        <v>145</v>
      </c>
      <c r="DT64" s="1" t="s">
        <v>145</v>
      </c>
      <c r="DU64" s="1" t="s">
        <v>145</v>
      </c>
      <c r="DV64" s="1" t="s">
        <v>145</v>
      </c>
      <c r="DW64" s="1" t="s">
        <v>815</v>
      </c>
    </row>
    <row r="65" spans="1:127" s="18" customFormat="1" ht="75" customHeight="1">
      <c r="A65" s="180">
        <v>60</v>
      </c>
      <c r="B65" s="180" t="s">
        <v>816</v>
      </c>
      <c r="C65" s="27" t="s">
        <v>144</v>
      </c>
      <c r="D65" s="180" t="s">
        <v>145</v>
      </c>
      <c r="E65" s="180">
        <v>1</v>
      </c>
      <c r="F65" s="180" t="s">
        <v>146</v>
      </c>
      <c r="G65" s="180" t="s">
        <v>817</v>
      </c>
      <c r="H65" s="180" t="s">
        <v>820</v>
      </c>
      <c r="I65" s="180" t="s">
        <v>349</v>
      </c>
      <c r="J65" s="16" t="s">
        <v>149</v>
      </c>
      <c r="K65" s="16" t="s">
        <v>150</v>
      </c>
      <c r="L65" s="16" t="s">
        <v>151</v>
      </c>
      <c r="M65" s="180" t="s">
        <v>820</v>
      </c>
      <c r="N65" s="115" t="s">
        <v>512</v>
      </c>
      <c r="O65" s="180" t="s">
        <v>820</v>
      </c>
      <c r="P65" s="17">
        <v>2534</v>
      </c>
      <c r="Q65" s="17">
        <v>1</v>
      </c>
      <c r="R65" s="17">
        <v>3</v>
      </c>
      <c r="S65" s="180" t="s">
        <v>818</v>
      </c>
      <c r="T65" s="17">
        <v>2534</v>
      </c>
      <c r="U65" s="17">
        <v>3</v>
      </c>
      <c r="V65" s="17">
        <v>4994</v>
      </c>
      <c r="W65" s="17">
        <v>4924</v>
      </c>
      <c r="X65" s="17">
        <v>70</v>
      </c>
      <c r="Y65" s="17">
        <v>0</v>
      </c>
      <c r="Z65" s="17">
        <v>0</v>
      </c>
      <c r="AA65" s="180" t="s">
        <v>145</v>
      </c>
      <c r="AB65" s="27">
        <v>104.9</v>
      </c>
      <c r="AC65" s="27">
        <v>0</v>
      </c>
      <c r="AD65" s="27">
        <v>0</v>
      </c>
      <c r="AE65" s="27">
        <v>0</v>
      </c>
      <c r="AF65" s="27">
        <v>104.9</v>
      </c>
      <c r="AG65" s="27">
        <v>0</v>
      </c>
      <c r="AH65" s="27">
        <v>0</v>
      </c>
      <c r="AI65" s="27">
        <v>0.9</v>
      </c>
      <c r="AJ65" s="27">
        <v>0.9</v>
      </c>
      <c r="AK65" s="27">
        <v>0</v>
      </c>
      <c r="AL65" s="17">
        <v>67</v>
      </c>
      <c r="AM65" s="27">
        <v>286.10000000000002</v>
      </c>
      <c r="AN65" s="27">
        <v>284.10000000000002</v>
      </c>
      <c r="AO65" s="27">
        <v>2</v>
      </c>
      <c r="AP65" s="27">
        <v>0</v>
      </c>
      <c r="AQ65" s="27">
        <v>0</v>
      </c>
      <c r="AR65" s="180">
        <v>4.7</v>
      </c>
      <c r="AS65" s="180">
        <v>4.7</v>
      </c>
      <c r="AT65" s="17">
        <v>4924</v>
      </c>
      <c r="AU65" s="17">
        <v>0</v>
      </c>
      <c r="AV65" s="17">
        <v>500</v>
      </c>
      <c r="AW65" s="27">
        <v>100</v>
      </c>
      <c r="AX65" s="27">
        <v>99</v>
      </c>
      <c r="AY65" s="180" t="s">
        <v>819</v>
      </c>
      <c r="AZ65" s="180" t="s">
        <v>820</v>
      </c>
      <c r="BA65" s="180">
        <v>1</v>
      </c>
      <c r="BB65" s="180" t="s">
        <v>821</v>
      </c>
      <c r="BC65" s="180" t="s">
        <v>259</v>
      </c>
      <c r="BD65" s="38">
        <v>20.40965512</v>
      </c>
      <c r="BE65" s="38">
        <v>53.66681509</v>
      </c>
      <c r="BF65" s="38">
        <v>20.467290429999998</v>
      </c>
      <c r="BG65" s="38">
        <v>53.710863279999998</v>
      </c>
      <c r="BH65" s="180" t="s">
        <v>160</v>
      </c>
      <c r="BI65" s="180" t="s">
        <v>145</v>
      </c>
      <c r="BJ65" s="180" t="s">
        <v>145</v>
      </c>
      <c r="BK65" s="180" t="s">
        <v>161</v>
      </c>
      <c r="BL65" s="17">
        <v>784</v>
      </c>
      <c r="BM65" s="17">
        <v>1200</v>
      </c>
      <c r="BN65" s="17">
        <v>0</v>
      </c>
      <c r="BO65" s="17">
        <v>1200</v>
      </c>
      <c r="BP65" s="17">
        <v>1200</v>
      </c>
      <c r="BQ65" s="17">
        <v>6000</v>
      </c>
      <c r="BR65" s="17">
        <v>3723</v>
      </c>
      <c r="BS65" s="180">
        <v>146.9</v>
      </c>
      <c r="BT65" s="27">
        <v>286.10000000000002</v>
      </c>
      <c r="BU65" s="27">
        <v>286.10000000000002</v>
      </c>
      <c r="BV65" s="180" t="s">
        <v>296</v>
      </c>
      <c r="BW65" s="180">
        <v>1</v>
      </c>
      <c r="BX65" s="17">
        <v>285</v>
      </c>
      <c r="BY65" s="17">
        <v>645</v>
      </c>
      <c r="BZ65" s="17">
        <v>277</v>
      </c>
      <c r="CA65" s="17">
        <v>0</v>
      </c>
      <c r="CB65" s="17">
        <v>0</v>
      </c>
      <c r="CC65" s="17">
        <v>11</v>
      </c>
      <c r="CD65" s="17">
        <v>45</v>
      </c>
      <c r="CE65" s="17">
        <v>5</v>
      </c>
      <c r="CF65" s="17">
        <v>0</v>
      </c>
      <c r="CG65" s="17">
        <v>0</v>
      </c>
      <c r="CH65" s="17">
        <v>0</v>
      </c>
      <c r="CI65" s="17">
        <v>0</v>
      </c>
      <c r="CJ65" s="17" t="s">
        <v>165</v>
      </c>
      <c r="CK65" s="17" t="s">
        <v>165</v>
      </c>
      <c r="CL65" s="180" t="s">
        <v>165</v>
      </c>
      <c r="CM65" s="180" t="s">
        <v>165</v>
      </c>
      <c r="CN65" s="180" t="s">
        <v>165</v>
      </c>
      <c r="CO65" s="180" t="s">
        <v>551</v>
      </c>
      <c r="CP65" s="27">
        <v>46.2</v>
      </c>
      <c r="CQ65" s="27">
        <v>46.2</v>
      </c>
      <c r="CR65" s="27">
        <v>0</v>
      </c>
      <c r="CS65" s="27">
        <v>0</v>
      </c>
      <c r="CT65" s="27">
        <v>0</v>
      </c>
      <c r="CU65" s="27">
        <v>0</v>
      </c>
      <c r="CV65" s="27">
        <v>0</v>
      </c>
      <c r="CW65" s="27">
        <v>0</v>
      </c>
      <c r="CX65" s="180">
        <v>0</v>
      </c>
      <c r="CY65" s="27">
        <v>916.1</v>
      </c>
      <c r="CZ65" s="27">
        <v>0</v>
      </c>
      <c r="DA65" s="27">
        <v>916.1</v>
      </c>
      <c r="DB65" s="27">
        <v>0</v>
      </c>
      <c r="DC65" s="27">
        <v>794</v>
      </c>
      <c r="DD65" s="27">
        <v>0</v>
      </c>
      <c r="DE65" s="27">
        <v>794</v>
      </c>
      <c r="DF65" s="27">
        <v>0</v>
      </c>
      <c r="DG65" s="27">
        <v>0</v>
      </c>
      <c r="DH65" s="27">
        <v>1710.1</v>
      </c>
      <c r="DI65" s="27">
        <v>1210.0999999999999</v>
      </c>
      <c r="DJ65" s="27">
        <v>0</v>
      </c>
      <c r="DK65" s="27">
        <v>0</v>
      </c>
      <c r="DL65" s="27">
        <v>0</v>
      </c>
      <c r="DM65" s="180">
        <v>0</v>
      </c>
      <c r="DN65" s="27">
        <v>500</v>
      </c>
      <c r="DO65" s="180" t="s">
        <v>822</v>
      </c>
      <c r="DP65" s="38">
        <v>20.400542097999999</v>
      </c>
      <c r="DQ65" s="38">
        <v>53.656531999999999</v>
      </c>
      <c r="DR65" s="180" t="s">
        <v>145</v>
      </c>
      <c r="DS65" s="180" t="s">
        <v>145</v>
      </c>
      <c r="DT65" s="180" t="s">
        <v>145</v>
      </c>
      <c r="DU65" s="180" t="s">
        <v>145</v>
      </c>
      <c r="DV65" s="180" t="s">
        <v>145</v>
      </c>
      <c r="DW65" s="180" t="s">
        <v>993</v>
      </c>
    </row>
    <row r="66" spans="1:127" s="179" customFormat="1" ht="183" customHeight="1">
      <c r="A66" s="164">
        <v>61</v>
      </c>
      <c r="B66" s="165" t="s">
        <v>1121</v>
      </c>
      <c r="C66" s="166" t="s">
        <v>144</v>
      </c>
      <c r="D66" s="164" t="s">
        <v>145</v>
      </c>
      <c r="E66" s="167">
        <v>1</v>
      </c>
      <c r="F66" s="167" t="s">
        <v>146</v>
      </c>
      <c r="G66" s="168" t="s">
        <v>1122</v>
      </c>
      <c r="H66" s="164" t="s">
        <v>1123</v>
      </c>
      <c r="I66" s="164" t="s">
        <v>688</v>
      </c>
      <c r="J66" s="169" t="s">
        <v>149</v>
      </c>
      <c r="K66" s="169" t="s">
        <v>194</v>
      </c>
      <c r="L66" s="169" t="s">
        <v>175</v>
      </c>
      <c r="M66" s="164" t="s">
        <v>1123</v>
      </c>
      <c r="N66" s="170" t="s">
        <v>195</v>
      </c>
      <c r="O66" s="164" t="s">
        <v>1123</v>
      </c>
      <c r="P66" s="171">
        <v>4224</v>
      </c>
      <c r="Q66" s="171">
        <v>1</v>
      </c>
      <c r="R66" s="171">
        <v>3</v>
      </c>
      <c r="S66" s="164" t="s">
        <v>1124</v>
      </c>
      <c r="T66" s="171">
        <v>4224</v>
      </c>
      <c r="U66" s="171">
        <v>3</v>
      </c>
      <c r="V66" s="172">
        <v>4224</v>
      </c>
      <c r="W66" s="171">
        <v>2540</v>
      </c>
      <c r="X66" s="172">
        <v>1654</v>
      </c>
      <c r="Y66" s="171">
        <v>30</v>
      </c>
      <c r="Z66" s="171">
        <v>5</v>
      </c>
      <c r="AA66" s="164" t="s">
        <v>1125</v>
      </c>
      <c r="AB66" s="173">
        <v>45.3</v>
      </c>
      <c r="AC66" s="173">
        <v>21.7</v>
      </c>
      <c r="AD66" s="173">
        <v>0</v>
      </c>
      <c r="AE66" s="173">
        <v>0</v>
      </c>
      <c r="AF66" s="173">
        <v>45.3</v>
      </c>
      <c r="AG66" s="173">
        <v>21.7</v>
      </c>
      <c r="AH66" s="173">
        <v>0</v>
      </c>
      <c r="AI66" s="173">
        <v>0</v>
      </c>
      <c r="AJ66" s="173">
        <v>0</v>
      </c>
      <c r="AK66" s="173">
        <v>0</v>
      </c>
      <c r="AL66" s="171">
        <v>40</v>
      </c>
      <c r="AM66" s="173">
        <v>79.7</v>
      </c>
      <c r="AN66" s="173">
        <v>66.3</v>
      </c>
      <c r="AO66" s="173">
        <v>8.4</v>
      </c>
      <c r="AP66" s="173">
        <v>1.5</v>
      </c>
      <c r="AQ66" s="173">
        <v>3.5</v>
      </c>
      <c r="AR66" s="164">
        <v>5.72</v>
      </c>
      <c r="AS66" s="164">
        <v>5.72</v>
      </c>
      <c r="AT66" s="172">
        <v>2540</v>
      </c>
      <c r="AU66" s="171">
        <v>11</v>
      </c>
      <c r="AV66" s="171">
        <v>40</v>
      </c>
      <c r="AW66" s="174">
        <v>61</v>
      </c>
      <c r="AX66" s="173">
        <v>70</v>
      </c>
      <c r="AY66" s="164" t="s">
        <v>1126</v>
      </c>
      <c r="AZ66" s="164" t="s">
        <v>1123</v>
      </c>
      <c r="BA66" s="167">
        <v>1</v>
      </c>
      <c r="BB66" s="164" t="s">
        <v>1127</v>
      </c>
      <c r="BC66" s="175" t="s">
        <v>1128</v>
      </c>
      <c r="BD66" s="176">
        <v>19.502727</v>
      </c>
      <c r="BE66" s="176">
        <v>53.452680999999998</v>
      </c>
      <c r="BF66" s="176">
        <v>19.503080000000001</v>
      </c>
      <c r="BG66" s="176">
        <v>53.452795000000002</v>
      </c>
      <c r="BH66" s="164" t="s">
        <v>175</v>
      </c>
      <c r="BI66" s="164" t="s">
        <v>204</v>
      </c>
      <c r="BJ66" s="164" t="s">
        <v>1129</v>
      </c>
      <c r="BK66" s="164" t="s">
        <v>678</v>
      </c>
      <c r="BL66" s="172">
        <v>300</v>
      </c>
      <c r="BM66" s="171">
        <v>410</v>
      </c>
      <c r="BN66" s="171">
        <v>600</v>
      </c>
      <c r="BO66" s="171">
        <v>230</v>
      </c>
      <c r="BP66" s="171">
        <v>350</v>
      </c>
      <c r="BQ66" s="172">
        <v>0</v>
      </c>
      <c r="BR66" s="172">
        <v>0</v>
      </c>
      <c r="BS66" s="175">
        <v>0</v>
      </c>
      <c r="BT66" s="173">
        <v>74.7</v>
      </c>
      <c r="BU66" s="173">
        <v>74.7</v>
      </c>
      <c r="BV66" s="177" t="s">
        <v>296</v>
      </c>
      <c r="BW66" s="177">
        <v>1</v>
      </c>
      <c r="BX66" s="171">
        <v>1359</v>
      </c>
      <c r="BY66" s="171">
        <v>2536</v>
      </c>
      <c r="BZ66" s="171">
        <v>1640</v>
      </c>
      <c r="CA66" s="171">
        <v>208</v>
      </c>
      <c r="CB66" s="171">
        <v>28</v>
      </c>
      <c r="CC66" s="171">
        <v>27.48</v>
      </c>
      <c r="CD66" s="171">
        <v>119.2</v>
      </c>
      <c r="CE66" s="171">
        <v>20.72</v>
      </c>
      <c r="CF66" s="171">
        <v>0</v>
      </c>
      <c r="CG66" s="171">
        <v>0</v>
      </c>
      <c r="CH66" s="171">
        <v>0</v>
      </c>
      <c r="CI66" s="171">
        <v>0</v>
      </c>
      <c r="CJ66" s="171" t="s">
        <v>1130</v>
      </c>
      <c r="CK66" s="171" t="s">
        <v>297</v>
      </c>
      <c r="CL66" s="164">
        <v>2010</v>
      </c>
      <c r="CM66" s="164">
        <v>2020</v>
      </c>
      <c r="CN66" s="164" t="s">
        <v>1131</v>
      </c>
      <c r="CO66" s="164" t="s">
        <v>1132</v>
      </c>
      <c r="CP66" s="174">
        <v>5.6</v>
      </c>
      <c r="CQ66" s="174">
        <v>0</v>
      </c>
      <c r="CR66" s="174">
        <v>0</v>
      </c>
      <c r="CS66" s="174">
        <v>0</v>
      </c>
      <c r="CT66" s="174">
        <v>0</v>
      </c>
      <c r="CU66" s="174">
        <v>0</v>
      </c>
      <c r="CV66" s="174">
        <v>0</v>
      </c>
      <c r="CW66" s="174">
        <v>5.6</v>
      </c>
      <c r="CX66" s="164" t="s">
        <v>1132</v>
      </c>
      <c r="CY66" s="173">
        <v>0</v>
      </c>
      <c r="CZ66" s="173">
        <v>0</v>
      </c>
      <c r="DA66" s="173">
        <v>0</v>
      </c>
      <c r="DB66" s="173">
        <v>0</v>
      </c>
      <c r="DC66" s="173">
        <v>9</v>
      </c>
      <c r="DD66" s="173">
        <v>0</v>
      </c>
      <c r="DE66" s="173">
        <v>0</v>
      </c>
      <c r="DF66" s="173">
        <v>0</v>
      </c>
      <c r="DG66" s="173">
        <v>9</v>
      </c>
      <c r="DH66" s="173">
        <v>9</v>
      </c>
      <c r="DI66" s="174">
        <v>9</v>
      </c>
      <c r="DJ66" s="174">
        <v>0</v>
      </c>
      <c r="DK66" s="174">
        <v>0</v>
      </c>
      <c r="DL66" s="174">
        <v>0</v>
      </c>
      <c r="DM66" s="175" t="s">
        <v>145</v>
      </c>
      <c r="DN66" s="174">
        <v>0</v>
      </c>
      <c r="DO66" s="175" t="s">
        <v>145</v>
      </c>
      <c r="DP66" s="176">
        <v>19.502721000000001</v>
      </c>
      <c r="DQ66" s="176">
        <v>53.455401000000002</v>
      </c>
      <c r="DR66" s="164" t="s">
        <v>1133</v>
      </c>
      <c r="DS66" s="164" t="s">
        <v>1134</v>
      </c>
      <c r="DT66" s="178" t="s">
        <v>1135</v>
      </c>
      <c r="DU66" s="178" t="s">
        <v>1136</v>
      </c>
      <c r="DV66" s="178" t="s">
        <v>1137</v>
      </c>
      <c r="DW66" s="164" t="s">
        <v>1138</v>
      </c>
    </row>
    <row r="67" spans="1:127" ht="60.75" customHeight="1">
      <c r="A67" s="180">
        <v>62</v>
      </c>
      <c r="B67" s="1"/>
      <c r="C67" s="27"/>
      <c r="D67" s="1"/>
      <c r="E67" s="180"/>
      <c r="F67" s="180"/>
      <c r="G67" s="87" t="s">
        <v>823</v>
      </c>
      <c r="H67" s="87" t="s">
        <v>824</v>
      </c>
      <c r="I67" s="1"/>
      <c r="J67" s="16"/>
      <c r="K67" s="16"/>
      <c r="L67" s="16"/>
      <c r="M67" s="1"/>
      <c r="N67" s="16"/>
      <c r="O67" s="1"/>
      <c r="P67" s="17"/>
      <c r="Q67" s="17"/>
      <c r="R67" s="17"/>
      <c r="S67" s="1"/>
      <c r="T67" s="17"/>
      <c r="U67" s="17"/>
      <c r="V67" s="17"/>
      <c r="W67" s="17"/>
      <c r="X67" s="17"/>
      <c r="Y67" s="17"/>
      <c r="Z67" s="17"/>
      <c r="AA67" s="1"/>
      <c r="AB67" s="27"/>
      <c r="AC67" s="27"/>
      <c r="AD67" s="27"/>
      <c r="AE67" s="27"/>
      <c r="AF67" s="27"/>
      <c r="AG67" s="27"/>
      <c r="AH67" s="27"/>
      <c r="AI67" s="27"/>
      <c r="AJ67" s="27"/>
      <c r="AK67" s="27"/>
      <c r="AL67" s="17"/>
      <c r="AM67" s="27"/>
      <c r="AN67" s="27"/>
      <c r="AO67" s="27"/>
      <c r="AP67" s="27"/>
      <c r="AQ67" s="27"/>
      <c r="AR67" s="1"/>
      <c r="AS67" s="180"/>
      <c r="AT67" s="17"/>
      <c r="AU67" s="17"/>
      <c r="AV67" s="17"/>
      <c r="AW67" s="27"/>
      <c r="AX67" s="27"/>
      <c r="AY67" s="1"/>
      <c r="AZ67" s="1"/>
      <c r="BA67" s="180"/>
      <c r="BB67" s="1"/>
      <c r="BC67" s="1"/>
      <c r="BD67" s="38"/>
      <c r="BE67" s="38"/>
      <c r="BF67" s="38"/>
      <c r="BG67" s="38"/>
      <c r="BH67" s="1"/>
      <c r="BI67" s="1"/>
      <c r="BJ67" s="1"/>
      <c r="BK67" s="1"/>
      <c r="BL67" s="17"/>
      <c r="BM67" s="17"/>
      <c r="BN67" s="17"/>
      <c r="BO67" s="17"/>
      <c r="BP67" s="17"/>
      <c r="BQ67" s="17"/>
      <c r="BR67" s="17"/>
      <c r="BS67" s="180"/>
      <c r="BT67" s="27"/>
      <c r="BU67" s="27"/>
      <c r="BV67" s="180"/>
      <c r="BW67" s="180"/>
      <c r="BX67" s="17"/>
      <c r="BY67" s="17"/>
      <c r="BZ67" s="17"/>
      <c r="CA67" s="17"/>
      <c r="CB67" s="17"/>
      <c r="CC67" s="27"/>
      <c r="CD67" s="17"/>
      <c r="CE67" s="26"/>
      <c r="CF67" s="17"/>
      <c r="CG67" s="17"/>
      <c r="CH67" s="17"/>
      <c r="CI67" s="17"/>
      <c r="CJ67" s="17"/>
      <c r="CK67" s="17"/>
      <c r="CL67" s="1"/>
      <c r="CM67" s="1"/>
      <c r="CN67" s="1"/>
      <c r="CO67" s="1"/>
      <c r="CP67" s="27"/>
      <c r="CQ67" s="27"/>
      <c r="CR67" s="27"/>
      <c r="CS67" s="27"/>
      <c r="CT67" s="27"/>
      <c r="CU67" s="27"/>
      <c r="CV67" s="27"/>
      <c r="CW67" s="27"/>
      <c r="CX67" s="1"/>
      <c r="CY67" s="27"/>
      <c r="CZ67" s="27"/>
      <c r="DA67" s="27"/>
      <c r="DB67" s="27"/>
      <c r="DC67" s="27"/>
      <c r="DD67" s="27"/>
      <c r="DE67" s="27"/>
      <c r="DF67" s="27"/>
      <c r="DG67" s="27"/>
      <c r="DH67" s="27"/>
      <c r="DI67" s="27"/>
      <c r="DJ67" s="27"/>
      <c r="DK67" s="27"/>
      <c r="DL67" s="27"/>
      <c r="DM67" s="1"/>
      <c r="DN67" s="27"/>
      <c r="DO67" s="1"/>
      <c r="DP67" s="38"/>
      <c r="DQ67" s="38"/>
      <c r="DR67" s="1"/>
      <c r="DS67" s="1"/>
      <c r="DT67" s="1"/>
      <c r="DU67" s="1"/>
      <c r="DV67" s="1"/>
      <c r="DW67" s="87" t="s">
        <v>851</v>
      </c>
    </row>
    <row r="68" spans="1:127" s="18" customFormat="1" ht="66.75" customHeight="1">
      <c r="A68" s="180">
        <v>63</v>
      </c>
      <c r="B68" s="180" t="s">
        <v>825</v>
      </c>
      <c r="C68" s="27" t="s">
        <v>144</v>
      </c>
      <c r="D68" s="180" t="s">
        <v>145</v>
      </c>
      <c r="E68" s="180">
        <v>1</v>
      </c>
      <c r="F68" s="180" t="s">
        <v>146</v>
      </c>
      <c r="G68" s="180" t="s">
        <v>826</v>
      </c>
      <c r="H68" s="180" t="s">
        <v>827</v>
      </c>
      <c r="I68" s="180" t="s">
        <v>337</v>
      </c>
      <c r="J68" s="16" t="s">
        <v>149</v>
      </c>
      <c r="K68" s="16" t="s">
        <v>150</v>
      </c>
      <c r="L68" s="16" t="s">
        <v>151</v>
      </c>
      <c r="M68" s="180" t="s">
        <v>827</v>
      </c>
      <c r="N68" s="115" t="s">
        <v>195</v>
      </c>
      <c r="O68" s="180" t="s">
        <v>827</v>
      </c>
      <c r="P68" s="17">
        <v>2850</v>
      </c>
      <c r="Q68" s="17">
        <v>1</v>
      </c>
      <c r="R68" s="17">
        <v>3</v>
      </c>
      <c r="S68" s="180" t="s">
        <v>828</v>
      </c>
      <c r="T68" s="17">
        <v>2200</v>
      </c>
      <c r="U68" s="17">
        <v>3</v>
      </c>
      <c r="V68" s="17">
        <v>2200</v>
      </c>
      <c r="W68" s="17">
        <v>1395</v>
      </c>
      <c r="X68" s="17">
        <v>805</v>
      </c>
      <c r="Y68" s="17">
        <v>0</v>
      </c>
      <c r="Z68" s="17">
        <v>0</v>
      </c>
      <c r="AA68" s="180" t="s">
        <v>198</v>
      </c>
      <c r="AB68" s="27">
        <v>14.7</v>
      </c>
      <c r="AC68" s="27">
        <v>10.6</v>
      </c>
      <c r="AD68" s="27">
        <v>0</v>
      </c>
      <c r="AE68" s="27">
        <v>0</v>
      </c>
      <c r="AF68" s="27">
        <v>14.7</v>
      </c>
      <c r="AG68" s="27">
        <v>10.6</v>
      </c>
      <c r="AH68" s="27">
        <v>3.1</v>
      </c>
      <c r="AI68" s="26">
        <v>0.04</v>
      </c>
      <c r="AJ68" s="27">
        <v>0</v>
      </c>
      <c r="AK68" s="27">
        <v>0</v>
      </c>
      <c r="AL68" s="17">
        <v>0</v>
      </c>
      <c r="AM68" s="27">
        <v>55.9</v>
      </c>
      <c r="AN68" s="27">
        <v>51.4</v>
      </c>
      <c r="AO68" s="27">
        <v>3.5</v>
      </c>
      <c r="AP68" s="27">
        <v>0</v>
      </c>
      <c r="AQ68" s="27">
        <v>1</v>
      </c>
      <c r="AR68" s="27">
        <v>4.6399999999999997</v>
      </c>
      <c r="AS68" s="27">
        <v>4.5999999999999996</v>
      </c>
      <c r="AT68" s="17">
        <v>1395</v>
      </c>
      <c r="AU68" s="17">
        <v>0</v>
      </c>
      <c r="AV68" s="17">
        <v>0</v>
      </c>
      <c r="AW68" s="27">
        <v>63.41</v>
      </c>
      <c r="AX68" s="27">
        <v>85</v>
      </c>
      <c r="AY68" s="180" t="s">
        <v>829</v>
      </c>
      <c r="AZ68" s="180" t="s">
        <v>827</v>
      </c>
      <c r="BA68" s="180">
        <v>1</v>
      </c>
      <c r="BB68" s="180" t="s">
        <v>830</v>
      </c>
      <c r="BC68" s="180" t="s">
        <v>831</v>
      </c>
      <c r="BD68" s="38">
        <v>21.13571</v>
      </c>
      <c r="BE68" s="38">
        <v>54.161152000000001</v>
      </c>
      <c r="BF68" s="38">
        <v>21.013100000000001</v>
      </c>
      <c r="BG68" s="38">
        <v>54.161633999999999</v>
      </c>
      <c r="BH68" s="180" t="s">
        <v>160</v>
      </c>
      <c r="BI68" s="180" t="s">
        <v>145</v>
      </c>
      <c r="BJ68" s="180" t="s">
        <v>145</v>
      </c>
      <c r="BK68" s="180" t="s">
        <v>354</v>
      </c>
      <c r="BL68" s="17">
        <v>330</v>
      </c>
      <c r="BM68" s="17">
        <v>440</v>
      </c>
      <c r="BN68" s="17">
        <v>0</v>
      </c>
      <c r="BO68" s="17">
        <v>150</v>
      </c>
      <c r="BP68" s="17">
        <v>160</v>
      </c>
      <c r="BQ68" s="17">
        <v>3800</v>
      </c>
      <c r="BR68" s="17">
        <v>1412</v>
      </c>
      <c r="BS68" s="180">
        <v>64.2</v>
      </c>
      <c r="BT68" s="27">
        <v>54.9</v>
      </c>
      <c r="BU68" s="27">
        <v>54.9</v>
      </c>
      <c r="BV68" s="180" t="s">
        <v>296</v>
      </c>
      <c r="BW68" s="180">
        <v>1</v>
      </c>
      <c r="BX68" s="17">
        <v>565</v>
      </c>
      <c r="BY68" s="17">
        <v>885</v>
      </c>
      <c r="BZ68" s="17">
        <v>550</v>
      </c>
      <c r="CA68" s="17">
        <v>121</v>
      </c>
      <c r="CB68" s="17">
        <v>11</v>
      </c>
      <c r="CC68" s="17">
        <v>24</v>
      </c>
      <c r="CD68" s="17">
        <v>120</v>
      </c>
      <c r="CE68" s="17">
        <v>30</v>
      </c>
      <c r="CF68" s="17">
        <v>0</v>
      </c>
      <c r="CG68" s="17">
        <v>0</v>
      </c>
      <c r="CH68" s="17">
        <v>0</v>
      </c>
      <c r="CI68" s="17">
        <v>0</v>
      </c>
      <c r="CJ68" s="17" t="s">
        <v>165</v>
      </c>
      <c r="CK68" s="17" t="s">
        <v>165</v>
      </c>
      <c r="CL68" s="180" t="s">
        <v>145</v>
      </c>
      <c r="CM68" s="180" t="s">
        <v>145</v>
      </c>
      <c r="CN68" s="180" t="s">
        <v>145</v>
      </c>
      <c r="CO68" s="180" t="s">
        <v>832</v>
      </c>
      <c r="CP68" s="27">
        <v>10.4</v>
      </c>
      <c r="CQ68" s="27">
        <v>8.4</v>
      </c>
      <c r="CR68" s="27">
        <v>0</v>
      </c>
      <c r="CS68" s="27">
        <v>0</v>
      </c>
      <c r="CT68" s="27">
        <v>0</v>
      </c>
      <c r="CU68" s="27">
        <v>2</v>
      </c>
      <c r="CV68" s="27">
        <v>0</v>
      </c>
      <c r="CW68" s="27">
        <v>0</v>
      </c>
      <c r="CX68" s="180">
        <v>0</v>
      </c>
      <c r="CY68" s="27">
        <v>120</v>
      </c>
      <c r="CZ68" s="27">
        <v>0</v>
      </c>
      <c r="DA68" s="27">
        <v>120</v>
      </c>
      <c r="DB68" s="27">
        <v>0</v>
      </c>
      <c r="DC68" s="27">
        <v>8.1</v>
      </c>
      <c r="DD68" s="27">
        <v>0</v>
      </c>
      <c r="DE68" s="27">
        <v>0</v>
      </c>
      <c r="DF68" s="27">
        <v>0</v>
      </c>
      <c r="DG68" s="27">
        <v>8.1</v>
      </c>
      <c r="DH68" s="27">
        <v>128.1</v>
      </c>
      <c r="DI68" s="27">
        <v>128.1</v>
      </c>
      <c r="DJ68" s="27">
        <v>0</v>
      </c>
      <c r="DK68" s="27">
        <v>0</v>
      </c>
      <c r="DL68" s="27">
        <v>0</v>
      </c>
      <c r="DM68" s="180" t="s">
        <v>145</v>
      </c>
      <c r="DN68" s="27">
        <v>0</v>
      </c>
      <c r="DO68" s="180" t="s">
        <v>145</v>
      </c>
      <c r="DP68" s="38">
        <v>21.047000000000001</v>
      </c>
      <c r="DQ68" s="38">
        <v>54.164999999999999</v>
      </c>
      <c r="DR68" s="180" t="s">
        <v>833</v>
      </c>
      <c r="DS68" s="180" t="s">
        <v>834</v>
      </c>
      <c r="DT68" s="3">
        <v>0</v>
      </c>
      <c r="DU68" s="180" t="s">
        <v>145</v>
      </c>
      <c r="DV68" s="3">
        <v>0</v>
      </c>
      <c r="DW68" s="180" t="s">
        <v>835</v>
      </c>
    </row>
    <row r="69" spans="1:127" ht="180.75" customHeight="1">
      <c r="A69" s="180">
        <v>64</v>
      </c>
      <c r="B69" s="1" t="s">
        <v>779</v>
      </c>
      <c r="C69" s="27" t="s">
        <v>144</v>
      </c>
      <c r="D69" s="180" t="s">
        <v>145</v>
      </c>
      <c r="E69" s="180">
        <v>1</v>
      </c>
      <c r="F69" s="180" t="s">
        <v>146</v>
      </c>
      <c r="G69" s="1" t="s">
        <v>934</v>
      </c>
      <c r="H69" s="1" t="s">
        <v>782</v>
      </c>
      <c r="I69" s="1" t="s">
        <v>269</v>
      </c>
      <c r="J69" s="16" t="s">
        <v>149</v>
      </c>
      <c r="K69" s="16" t="s">
        <v>174</v>
      </c>
      <c r="L69" s="16" t="s">
        <v>175</v>
      </c>
      <c r="M69" s="1" t="s">
        <v>782</v>
      </c>
      <c r="N69" s="115" t="s">
        <v>512</v>
      </c>
      <c r="O69" s="1" t="s">
        <v>782</v>
      </c>
      <c r="P69" s="17">
        <v>3000</v>
      </c>
      <c r="Q69" s="17">
        <v>1</v>
      </c>
      <c r="R69" s="17">
        <v>3</v>
      </c>
      <c r="S69" s="1" t="s">
        <v>935</v>
      </c>
      <c r="T69" s="17">
        <v>3000</v>
      </c>
      <c r="U69" s="17">
        <v>3</v>
      </c>
      <c r="V69" s="17">
        <v>3759</v>
      </c>
      <c r="W69" s="17">
        <v>2561</v>
      </c>
      <c r="X69" s="17">
        <v>1191</v>
      </c>
      <c r="Y69" s="17">
        <v>7</v>
      </c>
      <c r="Z69" s="17">
        <v>2</v>
      </c>
      <c r="AA69" s="1" t="s">
        <v>198</v>
      </c>
      <c r="AB69" s="26">
        <v>31.77</v>
      </c>
      <c r="AC69" s="26">
        <v>18.329999999999998</v>
      </c>
      <c r="AD69" s="27">
        <v>0</v>
      </c>
      <c r="AE69" s="27">
        <v>0</v>
      </c>
      <c r="AF69" s="26">
        <v>31.77</v>
      </c>
      <c r="AG69" s="26">
        <v>18.329999999999998</v>
      </c>
      <c r="AH69" s="27">
        <v>1.5</v>
      </c>
      <c r="AI69" s="27">
        <v>0</v>
      </c>
      <c r="AJ69" s="27">
        <v>0</v>
      </c>
      <c r="AK69" s="27">
        <v>0</v>
      </c>
      <c r="AL69" s="17">
        <v>20</v>
      </c>
      <c r="AM69" s="27">
        <v>135.30000000000001</v>
      </c>
      <c r="AN69" s="27">
        <v>116</v>
      </c>
      <c r="AO69" s="27">
        <v>6.3</v>
      </c>
      <c r="AP69" s="27">
        <v>1.2</v>
      </c>
      <c r="AQ69" s="27">
        <v>11.8</v>
      </c>
      <c r="AR69" s="27">
        <v>4.3</v>
      </c>
      <c r="AS69" s="27">
        <v>4.3</v>
      </c>
      <c r="AT69" s="17">
        <v>2561</v>
      </c>
      <c r="AU69" s="17">
        <v>0</v>
      </c>
      <c r="AV69" s="17">
        <v>191</v>
      </c>
      <c r="AW69" s="27">
        <v>91.7</v>
      </c>
      <c r="AX69" s="27">
        <v>95</v>
      </c>
      <c r="AY69" s="1" t="s">
        <v>936</v>
      </c>
      <c r="AZ69" s="1" t="s">
        <v>937</v>
      </c>
      <c r="BA69" s="180">
        <v>1</v>
      </c>
      <c r="BB69" s="1" t="s">
        <v>938</v>
      </c>
      <c r="BC69" s="1" t="s">
        <v>939</v>
      </c>
      <c r="BD69" s="38">
        <v>21.239685900000001</v>
      </c>
      <c r="BE69" s="38">
        <v>53.566605299999999</v>
      </c>
      <c r="BF69" s="38">
        <v>21.2398016</v>
      </c>
      <c r="BG69" s="38">
        <v>53.568013399999998</v>
      </c>
      <c r="BH69" s="1" t="s">
        <v>175</v>
      </c>
      <c r="BI69" s="1" t="s">
        <v>184</v>
      </c>
      <c r="BJ69" s="1" t="s">
        <v>940</v>
      </c>
      <c r="BK69" s="1" t="s">
        <v>941</v>
      </c>
      <c r="BL69" s="17">
        <v>564</v>
      </c>
      <c r="BM69" s="17">
        <v>600</v>
      </c>
      <c r="BN69" s="17">
        <v>0</v>
      </c>
      <c r="BO69" s="17">
        <v>280</v>
      </c>
      <c r="BP69" s="17">
        <v>800</v>
      </c>
      <c r="BQ69" s="17">
        <v>4000</v>
      </c>
      <c r="BR69" s="17">
        <v>2820</v>
      </c>
      <c r="BS69" s="1">
        <v>94</v>
      </c>
      <c r="BT69" s="27">
        <v>122.3</v>
      </c>
      <c r="BU69" s="27">
        <v>122.3</v>
      </c>
      <c r="BV69" s="180" t="s">
        <v>206</v>
      </c>
      <c r="BW69" s="180">
        <v>1</v>
      </c>
      <c r="BX69" s="17">
        <v>300</v>
      </c>
      <c r="BY69" s="17">
        <v>700</v>
      </c>
      <c r="BZ69" s="17">
        <v>350</v>
      </c>
      <c r="CA69" s="17">
        <v>60</v>
      </c>
      <c r="CB69" s="17">
        <v>14</v>
      </c>
      <c r="CC69" s="17">
        <v>7</v>
      </c>
      <c r="CD69" s="17">
        <v>42</v>
      </c>
      <c r="CE69" s="17">
        <v>3</v>
      </c>
      <c r="CF69" s="17">
        <v>0</v>
      </c>
      <c r="CG69" s="17">
        <v>0</v>
      </c>
      <c r="CH69" s="17">
        <v>0</v>
      </c>
      <c r="CI69" s="17">
        <v>0</v>
      </c>
      <c r="CJ69" s="17" t="s">
        <v>165</v>
      </c>
      <c r="CK69" s="17" t="s">
        <v>165</v>
      </c>
      <c r="CL69" s="1" t="s">
        <v>145</v>
      </c>
      <c r="CM69" s="1" t="s">
        <v>145</v>
      </c>
      <c r="CN69" s="1" t="s">
        <v>145</v>
      </c>
      <c r="CO69" s="1" t="s">
        <v>791</v>
      </c>
      <c r="CP69" s="27">
        <v>9</v>
      </c>
      <c r="CQ69" s="27">
        <v>8</v>
      </c>
      <c r="CR69" s="27">
        <v>0</v>
      </c>
      <c r="CS69" s="27">
        <v>0</v>
      </c>
      <c r="CT69" s="27">
        <v>0</v>
      </c>
      <c r="CU69" s="27">
        <v>1</v>
      </c>
      <c r="CV69" s="27">
        <v>0</v>
      </c>
      <c r="CW69" s="27">
        <v>0</v>
      </c>
      <c r="CX69" s="1">
        <v>0</v>
      </c>
      <c r="CY69" s="27">
        <v>68.599999999999994</v>
      </c>
      <c r="CZ69" s="27">
        <v>3.7</v>
      </c>
      <c r="DA69" s="27">
        <v>64.900000000000006</v>
      </c>
      <c r="DB69" s="27">
        <v>0</v>
      </c>
      <c r="DC69" s="27">
        <v>0</v>
      </c>
      <c r="DD69" s="27">
        <v>0</v>
      </c>
      <c r="DE69" s="27">
        <v>0</v>
      </c>
      <c r="DF69" s="27">
        <v>0</v>
      </c>
      <c r="DG69" s="27">
        <v>0</v>
      </c>
      <c r="DH69" s="27">
        <v>68.599999999999994</v>
      </c>
      <c r="DI69" s="27">
        <v>33.4</v>
      </c>
      <c r="DJ69" s="27">
        <v>0</v>
      </c>
      <c r="DK69" s="27">
        <v>0</v>
      </c>
      <c r="DL69" s="27">
        <v>35.200000000000003</v>
      </c>
      <c r="DM69" s="1" t="s">
        <v>776</v>
      </c>
      <c r="DN69" s="27">
        <v>0</v>
      </c>
      <c r="DO69" s="1">
        <v>0</v>
      </c>
      <c r="DP69" s="38">
        <v>21.224262540000002</v>
      </c>
      <c r="DQ69" s="38">
        <v>53.565588460000001</v>
      </c>
      <c r="DR69" s="1" t="s">
        <v>942</v>
      </c>
      <c r="DS69" s="1" t="s">
        <v>943</v>
      </c>
      <c r="DT69" s="20">
        <v>1</v>
      </c>
      <c r="DU69" s="20">
        <v>1</v>
      </c>
      <c r="DV69" s="20">
        <v>1</v>
      </c>
      <c r="DW69" s="1" t="s">
        <v>944</v>
      </c>
    </row>
    <row r="70" spans="1:127" ht="46.5" customHeight="1">
      <c r="A70" s="180">
        <v>65</v>
      </c>
      <c r="B70" s="4" t="s">
        <v>836</v>
      </c>
      <c r="C70" s="27" t="s">
        <v>144</v>
      </c>
      <c r="D70" s="1" t="s">
        <v>145</v>
      </c>
      <c r="E70" s="180">
        <v>1</v>
      </c>
      <c r="F70" s="180" t="s">
        <v>146</v>
      </c>
      <c r="G70" s="1" t="s">
        <v>837</v>
      </c>
      <c r="H70" s="1" t="s">
        <v>838</v>
      </c>
      <c r="I70" s="1" t="s">
        <v>394</v>
      </c>
      <c r="J70" s="16" t="s">
        <v>149</v>
      </c>
      <c r="K70" s="16" t="s">
        <v>150</v>
      </c>
      <c r="L70" s="16" t="s">
        <v>151</v>
      </c>
      <c r="M70" s="1" t="s">
        <v>838</v>
      </c>
      <c r="N70" s="115" t="s">
        <v>512</v>
      </c>
      <c r="O70" s="1" t="s">
        <v>838</v>
      </c>
      <c r="P70" s="17">
        <v>2500</v>
      </c>
      <c r="Q70" s="17">
        <v>2</v>
      </c>
      <c r="R70" s="17">
        <v>3</v>
      </c>
      <c r="S70" s="1" t="s">
        <v>839</v>
      </c>
      <c r="T70" s="17">
        <v>2373</v>
      </c>
      <c r="U70" s="17">
        <v>3</v>
      </c>
      <c r="V70" s="17">
        <v>2152</v>
      </c>
      <c r="W70" s="17">
        <v>2059</v>
      </c>
      <c r="X70" s="17">
        <v>30</v>
      </c>
      <c r="Y70" s="17">
        <v>63</v>
      </c>
      <c r="Z70" s="17">
        <v>10</v>
      </c>
      <c r="AA70" s="1" t="s">
        <v>529</v>
      </c>
      <c r="AB70" s="27">
        <v>10.5</v>
      </c>
      <c r="AC70" s="27">
        <v>4.7</v>
      </c>
      <c r="AD70" s="27">
        <v>0</v>
      </c>
      <c r="AE70" s="27">
        <v>0</v>
      </c>
      <c r="AF70" s="27">
        <v>10.5</v>
      </c>
      <c r="AG70" s="27">
        <v>4.7</v>
      </c>
      <c r="AH70" s="27">
        <v>0</v>
      </c>
      <c r="AI70" s="27">
        <v>0.6</v>
      </c>
      <c r="AJ70" s="27">
        <v>0.5</v>
      </c>
      <c r="AK70" s="27">
        <v>0</v>
      </c>
      <c r="AL70" s="17">
        <v>35</v>
      </c>
      <c r="AM70" s="27">
        <v>49</v>
      </c>
      <c r="AN70" s="27">
        <v>48</v>
      </c>
      <c r="AO70" s="27">
        <v>0.5</v>
      </c>
      <c r="AP70" s="27">
        <v>0.5</v>
      </c>
      <c r="AQ70" s="27">
        <v>0</v>
      </c>
      <c r="AR70" s="27">
        <v>2.5</v>
      </c>
      <c r="AS70" s="27">
        <v>2.8</v>
      </c>
      <c r="AT70" s="17">
        <v>2059</v>
      </c>
      <c r="AU70" s="17">
        <v>120</v>
      </c>
      <c r="AV70" s="17">
        <v>0</v>
      </c>
      <c r="AW70" s="27">
        <v>91.8</v>
      </c>
      <c r="AX70" s="27">
        <v>99</v>
      </c>
      <c r="AY70" s="1" t="s">
        <v>840</v>
      </c>
      <c r="AZ70" s="1" t="s">
        <v>838</v>
      </c>
      <c r="BA70" s="180">
        <v>1</v>
      </c>
      <c r="BB70" s="1" t="s">
        <v>841</v>
      </c>
      <c r="BC70" s="1" t="s">
        <v>842</v>
      </c>
      <c r="BD70" s="38">
        <v>22.410743979999999</v>
      </c>
      <c r="BE70" s="38">
        <v>54.165252299999999</v>
      </c>
      <c r="BF70" s="38">
        <v>22.494409999999998</v>
      </c>
      <c r="BG70" s="38">
        <v>54.165900000000001</v>
      </c>
      <c r="BH70" s="1" t="s">
        <v>843</v>
      </c>
      <c r="BI70" s="1" t="s">
        <v>467</v>
      </c>
      <c r="BJ70" s="1" t="s">
        <v>844</v>
      </c>
      <c r="BK70" s="1" t="s">
        <v>845</v>
      </c>
      <c r="BL70" s="17">
        <v>134</v>
      </c>
      <c r="BM70" s="17">
        <v>350</v>
      </c>
      <c r="BN70" s="17">
        <f>-BR133</f>
        <v>0</v>
      </c>
      <c r="BO70" s="17">
        <v>350</v>
      </c>
      <c r="BP70" s="17">
        <v>350</v>
      </c>
      <c r="BQ70" s="17">
        <v>2920</v>
      </c>
      <c r="BR70" s="17">
        <v>2768</v>
      </c>
      <c r="BS70" s="1">
        <v>116.6</v>
      </c>
      <c r="BT70" s="27">
        <v>48.5</v>
      </c>
      <c r="BU70" s="27">
        <v>48.5</v>
      </c>
      <c r="BV70" s="180" t="s">
        <v>206</v>
      </c>
      <c r="BW70" s="180">
        <v>1</v>
      </c>
      <c r="BX70" s="17">
        <v>500</v>
      </c>
      <c r="BY70" s="17">
        <v>950</v>
      </c>
      <c r="BZ70" s="17">
        <v>500</v>
      </c>
      <c r="CA70" s="17">
        <v>90</v>
      </c>
      <c r="CB70" s="17">
        <v>15</v>
      </c>
      <c r="CC70" s="17">
        <v>10</v>
      </c>
      <c r="CD70" s="17">
        <v>25</v>
      </c>
      <c r="CE70" s="17">
        <v>15</v>
      </c>
      <c r="CF70" s="17">
        <v>10</v>
      </c>
      <c r="CG70" s="17">
        <v>1</v>
      </c>
      <c r="CH70" s="17">
        <v>89</v>
      </c>
      <c r="CI70" s="17">
        <v>93</v>
      </c>
      <c r="CJ70" s="17" t="s">
        <v>163</v>
      </c>
      <c r="CK70" s="17" t="s">
        <v>165</v>
      </c>
      <c r="CL70" s="1" t="s">
        <v>225</v>
      </c>
      <c r="CM70" s="1" t="s">
        <v>225</v>
      </c>
      <c r="CN70" s="1" t="s">
        <v>225</v>
      </c>
      <c r="CO70" s="1" t="s">
        <v>846</v>
      </c>
      <c r="CP70" s="27">
        <v>4</v>
      </c>
      <c r="CQ70" s="27">
        <v>0</v>
      </c>
      <c r="CR70" s="27">
        <v>0</v>
      </c>
      <c r="CS70" s="27">
        <v>0</v>
      </c>
      <c r="CT70" s="27">
        <v>0</v>
      </c>
      <c r="CU70" s="27">
        <v>0</v>
      </c>
      <c r="CV70" s="27">
        <v>0</v>
      </c>
      <c r="CW70" s="27">
        <v>4</v>
      </c>
      <c r="CX70" s="1" t="s">
        <v>847</v>
      </c>
      <c r="CY70" s="27">
        <v>181</v>
      </c>
      <c r="CZ70" s="27">
        <v>0</v>
      </c>
      <c r="DA70" s="27">
        <v>181</v>
      </c>
      <c r="DB70" s="27">
        <v>0</v>
      </c>
      <c r="DC70" s="27">
        <v>1000</v>
      </c>
      <c r="DD70" s="27">
        <v>0</v>
      </c>
      <c r="DE70" s="27">
        <v>1000</v>
      </c>
      <c r="DF70" s="27">
        <v>0</v>
      </c>
      <c r="DG70" s="27">
        <v>0</v>
      </c>
      <c r="DH70" s="27">
        <v>1181</v>
      </c>
      <c r="DI70" s="27">
        <v>461</v>
      </c>
      <c r="DJ70" s="27">
        <v>0</v>
      </c>
      <c r="DK70" s="27">
        <v>0</v>
      </c>
      <c r="DL70" s="27">
        <v>720</v>
      </c>
      <c r="DM70" s="1" t="s">
        <v>190</v>
      </c>
      <c r="DN70" s="27">
        <v>0</v>
      </c>
      <c r="DO70" s="1" t="s">
        <v>145</v>
      </c>
      <c r="DP70" s="38">
        <v>22.417438000000001</v>
      </c>
      <c r="DQ70" s="38">
        <v>54.163744780000002</v>
      </c>
      <c r="DR70" s="1" t="s">
        <v>145</v>
      </c>
      <c r="DS70" s="1" t="s">
        <v>145</v>
      </c>
      <c r="DT70" s="1" t="s">
        <v>145</v>
      </c>
      <c r="DU70" s="1" t="s">
        <v>145</v>
      </c>
      <c r="DV70" s="1" t="s">
        <v>145</v>
      </c>
      <c r="DW70" s="1" t="s">
        <v>145</v>
      </c>
    </row>
    <row r="71" spans="1:127" ht="51.75" customHeight="1">
      <c r="A71" s="180">
        <v>66</v>
      </c>
      <c r="B71" s="1"/>
      <c r="C71" s="27"/>
      <c r="D71" s="1"/>
      <c r="E71" s="87">
        <v>0</v>
      </c>
      <c r="F71" s="87"/>
      <c r="G71" s="87" t="s">
        <v>848</v>
      </c>
      <c r="H71" s="87" t="s">
        <v>849</v>
      </c>
      <c r="I71" s="1"/>
      <c r="J71" s="16"/>
      <c r="K71" s="16"/>
      <c r="L71" s="16"/>
      <c r="M71" s="1"/>
      <c r="N71" s="16"/>
      <c r="O71" s="1"/>
      <c r="P71" s="17"/>
      <c r="Q71" s="17"/>
      <c r="R71" s="17"/>
      <c r="S71" s="1"/>
      <c r="T71" s="17"/>
      <c r="U71" s="17"/>
      <c r="V71" s="17"/>
      <c r="W71" s="17"/>
      <c r="X71" s="17"/>
      <c r="Y71" s="17"/>
      <c r="Z71" s="17"/>
      <c r="AA71" s="1"/>
      <c r="AB71" s="27"/>
      <c r="AC71" s="27"/>
      <c r="AD71" s="27"/>
      <c r="AE71" s="27"/>
      <c r="AF71" s="27"/>
      <c r="AG71" s="27"/>
      <c r="AH71" s="27"/>
      <c r="AI71" s="27"/>
      <c r="AJ71" s="27"/>
      <c r="AK71" s="27"/>
      <c r="AL71" s="17"/>
      <c r="AM71" s="27"/>
      <c r="AN71" s="27"/>
      <c r="AO71" s="27"/>
      <c r="AP71" s="27"/>
      <c r="AQ71" s="27"/>
      <c r="AR71" s="1"/>
      <c r="AS71" s="180"/>
      <c r="AT71" s="17"/>
      <c r="AU71" s="17"/>
      <c r="AV71" s="17"/>
      <c r="AW71" s="27"/>
      <c r="AX71" s="27"/>
      <c r="AY71" s="1"/>
      <c r="AZ71" s="1"/>
      <c r="BA71" s="180"/>
      <c r="BB71" s="1"/>
      <c r="BC71" s="1"/>
      <c r="BD71" s="38"/>
      <c r="BE71" s="38"/>
      <c r="BF71" s="38"/>
      <c r="BG71" s="38"/>
      <c r="BH71" s="1"/>
      <c r="BI71" s="1"/>
      <c r="BJ71" s="1"/>
      <c r="BK71" s="1"/>
      <c r="BL71" s="17"/>
      <c r="BM71" s="17"/>
      <c r="BN71" s="17"/>
      <c r="BO71" s="17"/>
      <c r="BP71" s="17"/>
      <c r="BQ71" s="17"/>
      <c r="BR71" s="17"/>
      <c r="BS71" s="180"/>
      <c r="BT71" s="27"/>
      <c r="BU71" s="27"/>
      <c r="BV71" s="180"/>
      <c r="BW71" s="180"/>
      <c r="BX71" s="17"/>
      <c r="BY71" s="17"/>
      <c r="BZ71" s="17"/>
      <c r="CA71" s="17"/>
      <c r="CB71" s="17"/>
      <c r="CC71" s="27"/>
      <c r="CD71" s="17"/>
      <c r="CE71" s="26"/>
      <c r="CF71" s="17"/>
      <c r="CG71" s="17"/>
      <c r="CH71" s="17"/>
      <c r="CI71" s="17"/>
      <c r="CJ71" s="17"/>
      <c r="CK71" s="17"/>
      <c r="CL71" s="1"/>
      <c r="CM71" s="1"/>
      <c r="CN71" s="1"/>
      <c r="CO71" s="1"/>
      <c r="CP71" s="27"/>
      <c r="CQ71" s="27"/>
      <c r="CR71" s="27"/>
      <c r="CS71" s="27"/>
      <c r="CT71" s="27"/>
      <c r="CU71" s="27"/>
      <c r="CV71" s="27"/>
      <c r="CW71" s="27"/>
      <c r="CX71" s="1"/>
      <c r="CY71" s="27"/>
      <c r="CZ71" s="27"/>
      <c r="DA71" s="27"/>
      <c r="DB71" s="27"/>
      <c r="DC71" s="27"/>
      <c r="DD71" s="27"/>
      <c r="DE71" s="27"/>
      <c r="DF71" s="27"/>
      <c r="DG71" s="27"/>
      <c r="DH71" s="27"/>
      <c r="DI71" s="27"/>
      <c r="DJ71" s="27"/>
      <c r="DK71" s="27"/>
      <c r="DL71" s="27"/>
      <c r="DM71" s="1"/>
      <c r="DN71" s="27"/>
      <c r="DO71" s="1"/>
      <c r="DP71" s="38"/>
      <c r="DQ71" s="38"/>
      <c r="DR71" s="1"/>
      <c r="DS71" s="1"/>
      <c r="DT71" s="1"/>
      <c r="DU71" s="1"/>
      <c r="DV71" s="1"/>
      <c r="DW71" s="87" t="s">
        <v>850</v>
      </c>
    </row>
    <row r="72" spans="1:127" ht="57" customHeight="1">
      <c r="A72" s="180">
        <v>67</v>
      </c>
      <c r="B72" s="1" t="s">
        <v>852</v>
      </c>
      <c r="C72" s="27" t="s">
        <v>144</v>
      </c>
      <c r="D72" s="1" t="s">
        <v>145</v>
      </c>
      <c r="E72" s="180">
        <v>1</v>
      </c>
      <c r="F72" s="180" t="s">
        <v>146</v>
      </c>
      <c r="G72" s="180" t="s">
        <v>853</v>
      </c>
      <c r="H72" s="1" t="s">
        <v>854</v>
      </c>
      <c r="I72" s="1" t="s">
        <v>855</v>
      </c>
      <c r="J72" s="16" t="s">
        <v>149</v>
      </c>
      <c r="K72" s="16" t="s">
        <v>150</v>
      </c>
      <c r="L72" s="16" t="s">
        <v>151</v>
      </c>
      <c r="M72" s="1" t="s">
        <v>854</v>
      </c>
      <c r="N72" s="115" t="s">
        <v>512</v>
      </c>
      <c r="O72" s="1" t="s">
        <v>854</v>
      </c>
      <c r="P72" s="17">
        <v>2010</v>
      </c>
      <c r="Q72" s="17">
        <v>1</v>
      </c>
      <c r="R72" s="17">
        <v>3</v>
      </c>
      <c r="S72" s="1" t="s">
        <v>856</v>
      </c>
      <c r="T72" s="17">
        <v>2010</v>
      </c>
      <c r="U72" s="17">
        <v>3</v>
      </c>
      <c r="V72" s="17">
        <v>2068</v>
      </c>
      <c r="W72" s="17">
        <v>1753</v>
      </c>
      <c r="X72" s="17">
        <v>304</v>
      </c>
      <c r="Y72" s="17">
        <v>11</v>
      </c>
      <c r="Z72" s="17">
        <v>3</v>
      </c>
      <c r="AA72" s="1" t="s">
        <v>198</v>
      </c>
      <c r="AB72" s="27">
        <v>47.4</v>
      </c>
      <c r="AC72" s="27">
        <v>20</v>
      </c>
      <c r="AD72" s="27">
        <v>0</v>
      </c>
      <c r="AE72" s="27">
        <v>0</v>
      </c>
      <c r="AF72" s="27">
        <v>47.4</v>
      </c>
      <c r="AG72" s="27">
        <v>20</v>
      </c>
      <c r="AH72" s="27">
        <v>0</v>
      </c>
      <c r="AI72" s="27">
        <v>0</v>
      </c>
      <c r="AJ72" s="27">
        <v>0</v>
      </c>
      <c r="AK72" s="27">
        <v>0</v>
      </c>
      <c r="AL72" s="17">
        <v>0</v>
      </c>
      <c r="AM72" s="27">
        <v>62.3</v>
      </c>
      <c r="AN72" s="27">
        <v>61.7</v>
      </c>
      <c r="AO72" s="27">
        <v>0.1</v>
      </c>
      <c r="AP72" s="27">
        <v>0.5</v>
      </c>
      <c r="AQ72" s="27">
        <v>0</v>
      </c>
      <c r="AR72" s="1">
        <v>7.26</v>
      </c>
      <c r="AS72" s="1">
        <v>8.18</v>
      </c>
      <c r="AT72" s="17">
        <v>1753</v>
      </c>
      <c r="AU72" s="17">
        <v>0</v>
      </c>
      <c r="AV72" s="17">
        <v>222</v>
      </c>
      <c r="AW72" s="27">
        <v>98.25</v>
      </c>
      <c r="AX72" s="27">
        <v>98.5</v>
      </c>
      <c r="AY72" s="1" t="s">
        <v>857</v>
      </c>
      <c r="AZ72" s="1" t="s">
        <v>854</v>
      </c>
      <c r="BA72" s="180">
        <v>1</v>
      </c>
      <c r="BB72" s="1" t="s">
        <v>858</v>
      </c>
      <c r="BC72" s="1" t="s">
        <v>859</v>
      </c>
      <c r="BD72" s="38">
        <v>21.852022219999998</v>
      </c>
      <c r="BE72" s="38">
        <v>54.147669440000001</v>
      </c>
      <c r="BF72" s="38">
        <v>21.852022219999998</v>
      </c>
      <c r="BG72" s="38">
        <v>54.147669440000001</v>
      </c>
      <c r="BH72" s="1" t="s">
        <v>145</v>
      </c>
      <c r="BI72" s="1" t="s">
        <v>145</v>
      </c>
      <c r="BJ72" s="1" t="s">
        <v>145</v>
      </c>
      <c r="BK72" s="1" t="s">
        <v>860</v>
      </c>
      <c r="BL72" s="17">
        <v>350</v>
      </c>
      <c r="BM72" s="17">
        <v>455</v>
      </c>
      <c r="BN72" s="17">
        <v>0</v>
      </c>
      <c r="BO72" s="17">
        <v>290</v>
      </c>
      <c r="BP72" s="17">
        <v>432</v>
      </c>
      <c r="BQ72" s="17">
        <v>3798</v>
      </c>
      <c r="BR72" s="17">
        <v>1767</v>
      </c>
      <c r="BS72" s="1">
        <v>87.9</v>
      </c>
      <c r="BT72" s="27">
        <v>61.8</v>
      </c>
      <c r="BU72" s="27">
        <v>61.8</v>
      </c>
      <c r="BV72" s="180" t="s">
        <v>296</v>
      </c>
      <c r="BW72" s="180">
        <v>1</v>
      </c>
      <c r="BX72" s="17">
        <v>507</v>
      </c>
      <c r="BY72" s="17">
        <v>1080</v>
      </c>
      <c r="BZ72" s="17">
        <v>0</v>
      </c>
      <c r="CA72" s="17">
        <v>0</v>
      </c>
      <c r="CB72" s="17">
        <v>0</v>
      </c>
      <c r="CC72" s="17">
        <v>11</v>
      </c>
      <c r="CD72" s="17">
        <v>57</v>
      </c>
      <c r="CE72" s="27">
        <v>22.8</v>
      </c>
      <c r="CF72" s="26">
        <v>3.86</v>
      </c>
      <c r="CG72" s="26">
        <v>0.31</v>
      </c>
      <c r="CH72" s="17">
        <v>0</v>
      </c>
      <c r="CI72" s="17">
        <v>0</v>
      </c>
      <c r="CJ72" s="17" t="s">
        <v>165</v>
      </c>
      <c r="CK72" s="17" t="s">
        <v>165</v>
      </c>
      <c r="CL72" s="1" t="s">
        <v>145</v>
      </c>
      <c r="CM72" s="1" t="s">
        <v>145</v>
      </c>
      <c r="CN72" s="1" t="s">
        <v>145</v>
      </c>
      <c r="CO72" s="1" t="s">
        <v>861</v>
      </c>
      <c r="CP72" s="27">
        <v>29.4</v>
      </c>
      <c r="CQ72" s="27">
        <v>0</v>
      </c>
      <c r="CR72" s="27">
        <v>0</v>
      </c>
      <c r="CS72" s="27">
        <v>0</v>
      </c>
      <c r="CT72" s="27">
        <v>0</v>
      </c>
      <c r="CU72" s="27">
        <v>22.4</v>
      </c>
      <c r="CV72" s="27">
        <v>0</v>
      </c>
      <c r="CW72" s="27">
        <v>7</v>
      </c>
      <c r="CX72" s="1" t="s">
        <v>862</v>
      </c>
      <c r="CY72" s="27">
        <v>0</v>
      </c>
      <c r="CZ72" s="27">
        <v>0</v>
      </c>
      <c r="DA72" s="27">
        <v>0</v>
      </c>
      <c r="DB72" s="27">
        <v>0</v>
      </c>
      <c r="DC72" s="27">
        <v>0</v>
      </c>
      <c r="DD72" s="27">
        <v>0</v>
      </c>
      <c r="DE72" s="27">
        <v>0</v>
      </c>
      <c r="DF72" s="27">
        <v>0</v>
      </c>
      <c r="DG72" s="27">
        <v>0</v>
      </c>
      <c r="DH72" s="27">
        <v>0</v>
      </c>
      <c r="DI72" s="27">
        <v>0</v>
      </c>
      <c r="DJ72" s="27">
        <v>0</v>
      </c>
      <c r="DK72" s="27">
        <v>0</v>
      </c>
      <c r="DL72" s="27">
        <v>0</v>
      </c>
      <c r="DM72" s="1" t="s">
        <v>145</v>
      </c>
      <c r="DN72" s="27">
        <v>0</v>
      </c>
      <c r="DO72" s="1" t="s">
        <v>145</v>
      </c>
      <c r="DP72" s="38">
        <v>21.851947429999999</v>
      </c>
      <c r="DQ72" s="38">
        <v>54.14754259</v>
      </c>
      <c r="DR72" s="1" t="s">
        <v>863</v>
      </c>
      <c r="DS72" s="1" t="s">
        <v>864</v>
      </c>
      <c r="DT72" s="3">
        <v>0</v>
      </c>
      <c r="DU72" s="3">
        <v>0</v>
      </c>
      <c r="DV72" s="3">
        <v>0</v>
      </c>
      <c r="DW72" s="1" t="s">
        <v>145</v>
      </c>
    </row>
    <row r="73" spans="1:127" ht="60.75" customHeight="1">
      <c r="A73" s="180">
        <v>68</v>
      </c>
      <c r="B73" s="1" t="s">
        <v>865</v>
      </c>
      <c r="C73" s="27" t="s">
        <v>144</v>
      </c>
      <c r="D73" s="1" t="s">
        <v>145</v>
      </c>
      <c r="E73" s="180">
        <v>1</v>
      </c>
      <c r="F73" s="180" t="s">
        <v>146</v>
      </c>
      <c r="G73" s="1" t="s">
        <v>866</v>
      </c>
      <c r="H73" s="1" t="s">
        <v>867</v>
      </c>
      <c r="I73" s="1" t="s">
        <v>349</v>
      </c>
      <c r="J73" s="16" t="s">
        <v>149</v>
      </c>
      <c r="K73" s="16" t="s">
        <v>194</v>
      </c>
      <c r="L73" s="16" t="s">
        <v>175</v>
      </c>
      <c r="M73" s="1" t="s">
        <v>867</v>
      </c>
      <c r="N73" s="115" t="s">
        <v>512</v>
      </c>
      <c r="O73" s="1" t="s">
        <v>867</v>
      </c>
      <c r="P73" s="17">
        <v>6000</v>
      </c>
      <c r="Q73" s="17">
        <v>1</v>
      </c>
      <c r="R73" s="17">
        <v>3</v>
      </c>
      <c r="S73" s="16" t="s">
        <v>868</v>
      </c>
      <c r="T73" s="17">
        <v>6000</v>
      </c>
      <c r="U73" s="17">
        <v>3</v>
      </c>
      <c r="V73" s="17">
        <v>4302</v>
      </c>
      <c r="W73" s="17">
        <v>2587</v>
      </c>
      <c r="X73" s="17">
        <v>1570</v>
      </c>
      <c r="Y73" s="17">
        <v>145</v>
      </c>
      <c r="Z73" s="17">
        <v>25</v>
      </c>
      <c r="AA73" s="180" t="s">
        <v>869</v>
      </c>
      <c r="AB73" s="27">
        <v>53.7</v>
      </c>
      <c r="AC73" s="27">
        <v>42.2</v>
      </c>
      <c r="AD73" s="27">
        <v>0</v>
      </c>
      <c r="AE73" s="27">
        <v>0</v>
      </c>
      <c r="AF73" s="27">
        <v>53.7</v>
      </c>
      <c r="AG73" s="27">
        <v>42.2</v>
      </c>
      <c r="AH73" s="27">
        <v>0</v>
      </c>
      <c r="AI73" s="27">
        <v>0</v>
      </c>
      <c r="AJ73" s="27">
        <v>0</v>
      </c>
      <c r="AK73" s="27">
        <v>0</v>
      </c>
      <c r="AL73" s="17">
        <v>0</v>
      </c>
      <c r="AM73" s="27">
        <v>180.7</v>
      </c>
      <c r="AN73" s="27">
        <v>160</v>
      </c>
      <c r="AO73" s="27">
        <v>17.600000000000001</v>
      </c>
      <c r="AP73" s="27">
        <v>3.1</v>
      </c>
      <c r="AQ73" s="27">
        <v>0</v>
      </c>
      <c r="AR73" s="27">
        <v>5.45</v>
      </c>
      <c r="AS73" s="27">
        <v>5.5</v>
      </c>
      <c r="AT73" s="17">
        <v>2587</v>
      </c>
      <c r="AU73" s="17">
        <v>0</v>
      </c>
      <c r="AV73" s="17">
        <v>0</v>
      </c>
      <c r="AW73" s="27">
        <v>43</v>
      </c>
      <c r="AX73" s="27">
        <v>100</v>
      </c>
      <c r="AY73" s="180" t="s">
        <v>870</v>
      </c>
      <c r="AZ73" s="180" t="s">
        <v>867</v>
      </c>
      <c r="BA73" s="180">
        <v>1</v>
      </c>
      <c r="BB73" s="180" t="s">
        <v>871</v>
      </c>
      <c r="BC73" s="180" t="s">
        <v>872</v>
      </c>
      <c r="BD73" s="38">
        <v>20.307074440000001</v>
      </c>
      <c r="BE73" s="38">
        <v>53.81929513</v>
      </c>
      <c r="BF73" s="38">
        <v>20.305109399999999</v>
      </c>
      <c r="BG73" s="38">
        <v>53.819029</v>
      </c>
      <c r="BH73" s="180" t="s">
        <v>626</v>
      </c>
      <c r="BI73" s="180" t="s">
        <v>695</v>
      </c>
      <c r="BJ73" s="180" t="s">
        <v>873</v>
      </c>
      <c r="BK73" s="180" t="s">
        <v>874</v>
      </c>
      <c r="BL73" s="27">
        <v>1025</v>
      </c>
      <c r="BM73" s="27">
        <v>1200</v>
      </c>
      <c r="BN73" s="27">
        <v>0</v>
      </c>
      <c r="BO73" s="17">
        <v>670</v>
      </c>
      <c r="BP73" s="17">
        <v>1352</v>
      </c>
      <c r="BQ73" s="17">
        <v>7555</v>
      </c>
      <c r="BR73" s="17">
        <v>5838</v>
      </c>
      <c r="BS73" s="180">
        <v>97.3</v>
      </c>
      <c r="BT73" s="27">
        <v>177.6</v>
      </c>
      <c r="BU73" s="27">
        <v>154.19999999999999</v>
      </c>
      <c r="BV73" s="180" t="s">
        <v>296</v>
      </c>
      <c r="BW73" s="180">
        <v>1</v>
      </c>
      <c r="BX73" s="17">
        <v>720</v>
      </c>
      <c r="BY73" s="17">
        <v>1477</v>
      </c>
      <c r="BZ73" s="17">
        <v>796</v>
      </c>
      <c r="CA73" s="27">
        <v>98.3</v>
      </c>
      <c r="CB73" s="27">
        <v>14.6</v>
      </c>
      <c r="CC73" s="27">
        <v>2.5</v>
      </c>
      <c r="CD73" s="17">
        <v>26</v>
      </c>
      <c r="CE73" s="27">
        <v>1.5</v>
      </c>
      <c r="CF73" s="26">
        <v>4.3899999999999997</v>
      </c>
      <c r="CG73" s="26">
        <v>6.91</v>
      </c>
      <c r="CH73" s="17">
        <v>96</v>
      </c>
      <c r="CI73" s="17">
        <v>53</v>
      </c>
      <c r="CJ73" s="17" t="s">
        <v>165</v>
      </c>
      <c r="CK73" s="17" t="s">
        <v>165</v>
      </c>
      <c r="CL73" s="1" t="s">
        <v>145</v>
      </c>
      <c r="CM73" s="1" t="s">
        <v>145</v>
      </c>
      <c r="CN73" s="1" t="s">
        <v>145</v>
      </c>
      <c r="CO73" s="16" t="s">
        <v>875</v>
      </c>
      <c r="CP73" s="27">
        <v>32</v>
      </c>
      <c r="CQ73" s="27">
        <v>0</v>
      </c>
      <c r="CR73" s="27">
        <v>0</v>
      </c>
      <c r="CS73" s="27">
        <v>0</v>
      </c>
      <c r="CT73" s="27">
        <v>0</v>
      </c>
      <c r="CU73" s="27">
        <v>23</v>
      </c>
      <c r="CV73" s="27">
        <v>0</v>
      </c>
      <c r="CW73" s="27">
        <v>9</v>
      </c>
      <c r="CX73" s="16" t="s">
        <v>876</v>
      </c>
      <c r="CY73" s="27">
        <v>0</v>
      </c>
      <c r="CZ73" s="27">
        <v>0</v>
      </c>
      <c r="DA73" s="27">
        <v>0</v>
      </c>
      <c r="DB73" s="27">
        <v>0</v>
      </c>
      <c r="DC73" s="27">
        <v>0</v>
      </c>
      <c r="DD73" s="27">
        <v>0</v>
      </c>
      <c r="DE73" s="27">
        <v>0</v>
      </c>
      <c r="DF73" s="27">
        <v>0</v>
      </c>
      <c r="DG73" s="27">
        <v>0</v>
      </c>
      <c r="DH73" s="27">
        <v>0</v>
      </c>
      <c r="DI73" s="27">
        <v>0</v>
      </c>
      <c r="DJ73" s="27">
        <v>0</v>
      </c>
      <c r="DK73" s="27">
        <v>0</v>
      </c>
      <c r="DL73" s="27">
        <v>0</v>
      </c>
      <c r="DM73" s="1" t="s">
        <v>145</v>
      </c>
      <c r="DN73" s="27">
        <v>0</v>
      </c>
      <c r="DO73" s="1" t="s">
        <v>145</v>
      </c>
      <c r="DP73" s="1">
        <v>20.3109</v>
      </c>
      <c r="DQ73" s="1">
        <v>53.826799999999999</v>
      </c>
      <c r="DR73" s="1" t="s">
        <v>145</v>
      </c>
      <c r="DS73" s="1" t="s">
        <v>145</v>
      </c>
      <c r="DT73" s="1" t="s">
        <v>145</v>
      </c>
      <c r="DU73" s="1" t="s">
        <v>145</v>
      </c>
      <c r="DV73" s="1" t="s">
        <v>145</v>
      </c>
      <c r="DW73" s="1" t="s">
        <v>877</v>
      </c>
    </row>
    <row r="74" spans="1:127" ht="42.75" customHeight="1">
      <c r="A74" s="180">
        <v>69</v>
      </c>
      <c r="B74" s="1"/>
      <c r="C74" s="27"/>
      <c r="D74" s="1"/>
      <c r="E74" s="180">
        <v>0</v>
      </c>
      <c r="F74" s="180"/>
      <c r="G74" s="87" t="s">
        <v>878</v>
      </c>
      <c r="H74" s="87" t="s">
        <v>879</v>
      </c>
      <c r="I74" s="1"/>
      <c r="J74" s="16"/>
      <c r="K74" s="16"/>
      <c r="L74" s="16"/>
      <c r="M74" s="1"/>
      <c r="N74" s="16"/>
      <c r="O74" s="1"/>
      <c r="P74" s="17"/>
      <c r="Q74" s="17"/>
      <c r="R74" s="17"/>
      <c r="S74" s="1"/>
      <c r="T74" s="17"/>
      <c r="U74" s="17"/>
      <c r="V74" s="17"/>
      <c r="W74" s="17"/>
      <c r="X74" s="17"/>
      <c r="Y74" s="17"/>
      <c r="Z74" s="17"/>
      <c r="AA74" s="1"/>
      <c r="AB74" s="27"/>
      <c r="AC74" s="27"/>
      <c r="AD74" s="27"/>
      <c r="AE74" s="27"/>
      <c r="AF74" s="27"/>
      <c r="AG74" s="27"/>
      <c r="AH74" s="27"/>
      <c r="AI74" s="27"/>
      <c r="AJ74" s="27"/>
      <c r="AK74" s="27"/>
      <c r="AL74" s="17"/>
      <c r="AM74" s="27"/>
      <c r="AN74" s="27"/>
      <c r="AO74" s="27"/>
      <c r="AP74" s="27"/>
      <c r="AQ74" s="27"/>
      <c r="AR74" s="1"/>
      <c r="AS74" s="1"/>
      <c r="AT74" s="17"/>
      <c r="AU74" s="17"/>
      <c r="AV74" s="17"/>
      <c r="AW74" s="27"/>
      <c r="AX74" s="27"/>
      <c r="AY74" s="1"/>
      <c r="AZ74" s="1"/>
      <c r="BA74" s="180"/>
      <c r="BB74" s="1"/>
      <c r="BC74" s="1"/>
      <c r="BD74" s="38"/>
      <c r="BE74" s="38"/>
      <c r="BF74" s="38"/>
      <c r="BG74" s="38"/>
      <c r="BH74" s="1"/>
      <c r="BI74" s="1"/>
      <c r="BJ74" s="1"/>
      <c r="BK74" s="1"/>
      <c r="BL74" s="17"/>
      <c r="BM74" s="17"/>
      <c r="BN74" s="17"/>
      <c r="BO74" s="17"/>
      <c r="BP74" s="17"/>
      <c r="BQ74" s="17"/>
      <c r="BR74" s="17"/>
      <c r="BS74" s="1"/>
      <c r="BT74" s="27"/>
      <c r="BU74" s="27"/>
      <c r="BV74" s="180"/>
      <c r="BW74" s="180"/>
      <c r="BX74" s="17"/>
      <c r="BY74" s="17"/>
      <c r="BZ74" s="17"/>
      <c r="CA74" s="17"/>
      <c r="CB74" s="17"/>
      <c r="CC74" s="17"/>
      <c r="CD74" s="17"/>
      <c r="CE74" s="27"/>
      <c r="CF74" s="26"/>
      <c r="CG74" s="26"/>
      <c r="CH74" s="17"/>
      <c r="CI74" s="17"/>
      <c r="CJ74" s="17"/>
      <c r="CK74" s="17"/>
      <c r="CL74" s="1"/>
      <c r="CM74" s="1"/>
      <c r="CN74" s="1"/>
      <c r="CO74" s="1"/>
      <c r="CP74" s="27"/>
      <c r="CQ74" s="27"/>
      <c r="CR74" s="27"/>
      <c r="CS74" s="27"/>
      <c r="CT74" s="27"/>
      <c r="CU74" s="27"/>
      <c r="CV74" s="27"/>
      <c r="CW74" s="27"/>
      <c r="CX74" s="1"/>
      <c r="CY74" s="27"/>
      <c r="CZ74" s="27"/>
      <c r="DA74" s="27"/>
      <c r="DB74" s="27"/>
      <c r="DC74" s="27"/>
      <c r="DD74" s="27"/>
      <c r="DE74" s="27"/>
      <c r="DF74" s="27"/>
      <c r="DG74" s="27"/>
      <c r="DH74" s="27"/>
      <c r="DI74" s="27"/>
      <c r="DJ74" s="27"/>
      <c r="DK74" s="27"/>
      <c r="DL74" s="27"/>
      <c r="DM74" s="1"/>
      <c r="DN74" s="27"/>
      <c r="DO74" s="1"/>
      <c r="DP74" s="38"/>
      <c r="DQ74" s="38"/>
      <c r="DR74" s="1"/>
      <c r="DS74" s="1"/>
      <c r="DT74" s="180"/>
      <c r="DU74" s="180"/>
      <c r="DV74" s="180"/>
      <c r="DW74" s="88" t="s">
        <v>881</v>
      </c>
    </row>
    <row r="75" spans="1:127" s="18" customFormat="1" ht="107.25" customHeight="1">
      <c r="A75" s="180">
        <v>70</v>
      </c>
      <c r="B75" s="180" t="s">
        <v>882</v>
      </c>
      <c r="C75" s="27" t="s">
        <v>144</v>
      </c>
      <c r="D75" s="180" t="s">
        <v>145</v>
      </c>
      <c r="E75" s="180">
        <v>1</v>
      </c>
      <c r="F75" s="180" t="s">
        <v>146</v>
      </c>
      <c r="G75" s="180" t="s">
        <v>883</v>
      </c>
      <c r="H75" s="180" t="s">
        <v>884</v>
      </c>
      <c r="I75" s="180" t="s">
        <v>269</v>
      </c>
      <c r="J75" s="16" t="s">
        <v>149</v>
      </c>
      <c r="K75" s="16" t="s">
        <v>174</v>
      </c>
      <c r="L75" s="16" t="s">
        <v>175</v>
      </c>
      <c r="M75" s="180" t="s">
        <v>884</v>
      </c>
      <c r="N75" s="115" t="s">
        <v>512</v>
      </c>
      <c r="O75" s="180" t="s">
        <v>884</v>
      </c>
      <c r="P75" s="17">
        <v>3105</v>
      </c>
      <c r="Q75" s="17">
        <v>1</v>
      </c>
      <c r="R75" s="17">
        <v>3</v>
      </c>
      <c r="S75" s="180" t="s">
        <v>885</v>
      </c>
      <c r="T75" s="17">
        <v>3105</v>
      </c>
      <c r="U75" s="17">
        <v>3</v>
      </c>
      <c r="V75" s="17">
        <v>4236</v>
      </c>
      <c r="W75" s="17">
        <v>2128</v>
      </c>
      <c r="X75" s="17">
        <v>2108</v>
      </c>
      <c r="Y75" s="17">
        <v>0</v>
      </c>
      <c r="Z75" s="17">
        <v>0</v>
      </c>
      <c r="AA75" s="180" t="s">
        <v>179</v>
      </c>
      <c r="AB75" s="27">
        <v>94.5</v>
      </c>
      <c r="AC75" s="27">
        <v>47.5</v>
      </c>
      <c r="AD75" s="27">
        <v>0</v>
      </c>
      <c r="AE75" s="27">
        <v>0</v>
      </c>
      <c r="AF75" s="27">
        <v>94.5</v>
      </c>
      <c r="AG75" s="27">
        <v>47.5</v>
      </c>
      <c r="AH75" s="27">
        <v>0</v>
      </c>
      <c r="AI75" s="27">
        <v>78.400000000000006</v>
      </c>
      <c r="AJ75" s="27">
        <v>36</v>
      </c>
      <c r="AK75" s="27">
        <v>0</v>
      </c>
      <c r="AL75" s="17">
        <v>300</v>
      </c>
      <c r="AM75" s="27">
        <v>87.3</v>
      </c>
      <c r="AN75" s="27">
        <v>78.5</v>
      </c>
      <c r="AO75" s="27">
        <v>8.8000000000000007</v>
      </c>
      <c r="AP75" s="27">
        <v>0</v>
      </c>
      <c r="AQ75" s="27">
        <v>0</v>
      </c>
      <c r="AR75" s="27">
        <v>2.7</v>
      </c>
      <c r="AS75" s="27">
        <v>0.9</v>
      </c>
      <c r="AT75" s="17">
        <v>1993</v>
      </c>
      <c r="AU75" s="17">
        <v>0</v>
      </c>
      <c r="AV75" s="17">
        <v>0</v>
      </c>
      <c r="AW75" s="27">
        <v>64.2</v>
      </c>
      <c r="AX75" s="27">
        <v>100</v>
      </c>
      <c r="AY75" s="180" t="s">
        <v>886</v>
      </c>
      <c r="AZ75" s="180" t="s">
        <v>884</v>
      </c>
      <c r="BA75" s="180">
        <v>1</v>
      </c>
      <c r="BB75" s="180" t="s">
        <v>887</v>
      </c>
      <c r="BC75" s="180">
        <v>2017</v>
      </c>
      <c r="BD75" s="38">
        <v>20.944073199999998</v>
      </c>
      <c r="BE75" s="38">
        <v>53.699993900000003</v>
      </c>
      <c r="BF75" s="38">
        <v>21.103611109999999</v>
      </c>
      <c r="BG75" s="38">
        <v>53.712222220000001</v>
      </c>
      <c r="BH75" s="180" t="s">
        <v>215</v>
      </c>
      <c r="BI75" s="180" t="s">
        <v>215</v>
      </c>
      <c r="BJ75" s="180" t="s">
        <v>215</v>
      </c>
      <c r="BK75" s="180" t="s">
        <v>888</v>
      </c>
      <c r="BL75" s="17">
        <v>230</v>
      </c>
      <c r="BM75" s="17">
        <v>299</v>
      </c>
      <c r="BN75" s="17">
        <v>410</v>
      </c>
      <c r="BO75" s="17">
        <v>197</v>
      </c>
      <c r="BP75" s="17">
        <v>240</v>
      </c>
      <c r="BQ75" s="17">
        <v>3500</v>
      </c>
      <c r="BR75" s="17">
        <v>1993</v>
      </c>
      <c r="BS75" s="180">
        <v>64.2</v>
      </c>
      <c r="BT75" s="27">
        <v>87.3</v>
      </c>
      <c r="BU75" s="27">
        <v>87.3</v>
      </c>
      <c r="BV75" s="180" t="s">
        <v>296</v>
      </c>
      <c r="BW75" s="180">
        <v>1</v>
      </c>
      <c r="BX75" s="17">
        <v>335</v>
      </c>
      <c r="BY75" s="17">
        <v>690</v>
      </c>
      <c r="BZ75" s="17">
        <v>220</v>
      </c>
      <c r="CA75" s="17">
        <v>120</v>
      </c>
      <c r="CB75" s="17">
        <v>18</v>
      </c>
      <c r="CC75" s="17">
        <v>12</v>
      </c>
      <c r="CD75" s="17">
        <v>72</v>
      </c>
      <c r="CE75" s="27">
        <v>18.5</v>
      </c>
      <c r="CF75" s="17">
        <v>0</v>
      </c>
      <c r="CG75" s="17">
        <v>0</v>
      </c>
      <c r="CH75" s="17">
        <v>0</v>
      </c>
      <c r="CI75" s="17">
        <v>0</v>
      </c>
      <c r="CJ75" s="17" t="s">
        <v>165</v>
      </c>
      <c r="CK75" s="17" t="s">
        <v>297</v>
      </c>
      <c r="CL75" s="180">
        <v>2013</v>
      </c>
      <c r="CM75" s="180">
        <v>2014</v>
      </c>
      <c r="CN75" s="180" t="s">
        <v>889</v>
      </c>
      <c r="CO75" s="180" t="s">
        <v>890</v>
      </c>
      <c r="CP75" s="27">
        <v>119</v>
      </c>
      <c r="CQ75" s="27">
        <v>0</v>
      </c>
      <c r="CR75" s="27">
        <v>0</v>
      </c>
      <c r="CS75" s="27">
        <v>0</v>
      </c>
      <c r="CT75" s="27">
        <v>0</v>
      </c>
      <c r="CU75" s="27">
        <v>119</v>
      </c>
      <c r="CV75" s="27">
        <v>0</v>
      </c>
      <c r="CW75" s="27">
        <v>0</v>
      </c>
      <c r="CX75" s="180">
        <v>0</v>
      </c>
      <c r="CY75" s="27">
        <v>14478</v>
      </c>
      <c r="CZ75" s="27">
        <v>658</v>
      </c>
      <c r="DA75" s="27">
        <v>13820</v>
      </c>
      <c r="DB75" s="27">
        <v>0</v>
      </c>
      <c r="DC75" s="27">
        <v>2013</v>
      </c>
      <c r="DD75" s="27">
        <v>83</v>
      </c>
      <c r="DE75" s="27">
        <v>1930</v>
      </c>
      <c r="DF75" s="27">
        <v>0</v>
      </c>
      <c r="DG75" s="27">
        <v>0</v>
      </c>
      <c r="DH75" s="27">
        <v>16491</v>
      </c>
      <c r="DI75" s="27">
        <v>4864</v>
      </c>
      <c r="DJ75" s="27">
        <v>0</v>
      </c>
      <c r="DK75" s="27">
        <v>11627</v>
      </c>
      <c r="DL75" s="27">
        <v>0</v>
      </c>
      <c r="DM75" s="180">
        <v>0</v>
      </c>
      <c r="DN75" s="27">
        <v>0</v>
      </c>
      <c r="DO75" s="180">
        <v>0</v>
      </c>
      <c r="DP75" s="38">
        <v>20.962548259999998</v>
      </c>
      <c r="DQ75" s="38">
        <v>53.705354319999998</v>
      </c>
      <c r="DR75" s="180" t="s">
        <v>145</v>
      </c>
      <c r="DS75" s="180" t="s">
        <v>145</v>
      </c>
      <c r="DT75" s="180" t="s">
        <v>145</v>
      </c>
      <c r="DU75" s="180" t="s">
        <v>145</v>
      </c>
      <c r="DV75" s="180" t="s">
        <v>145</v>
      </c>
      <c r="DW75" s="180" t="s">
        <v>891</v>
      </c>
    </row>
    <row r="76" spans="1:127" ht="52.5" customHeight="1">
      <c r="A76" s="180">
        <v>71</v>
      </c>
      <c r="B76" s="1"/>
      <c r="C76" s="27"/>
      <c r="D76" s="1"/>
      <c r="E76" s="87">
        <v>0</v>
      </c>
      <c r="F76" s="88"/>
      <c r="G76" s="88" t="s">
        <v>892</v>
      </c>
      <c r="H76" s="87" t="s">
        <v>893</v>
      </c>
      <c r="I76" s="1"/>
      <c r="J76" s="16"/>
      <c r="K76" s="16"/>
      <c r="L76" s="16"/>
      <c r="M76" s="1"/>
      <c r="N76" s="16"/>
      <c r="O76" s="1"/>
      <c r="P76" s="17"/>
      <c r="Q76" s="17"/>
      <c r="R76" s="17"/>
      <c r="S76" s="1"/>
      <c r="T76" s="17"/>
      <c r="U76" s="17"/>
      <c r="V76" s="17"/>
      <c r="W76" s="17"/>
      <c r="X76" s="17"/>
      <c r="Y76" s="17"/>
      <c r="Z76" s="17"/>
      <c r="AA76" s="1"/>
      <c r="AB76" s="27"/>
      <c r="AC76" s="27"/>
      <c r="AD76" s="27"/>
      <c r="AE76" s="27"/>
      <c r="AF76" s="27"/>
      <c r="AG76" s="27"/>
      <c r="AH76" s="27"/>
      <c r="AI76" s="27"/>
      <c r="AJ76" s="27"/>
      <c r="AK76" s="27"/>
      <c r="AL76" s="17"/>
      <c r="AM76" s="27"/>
      <c r="AN76" s="27"/>
      <c r="AO76" s="27"/>
      <c r="AP76" s="27"/>
      <c r="AQ76" s="27"/>
      <c r="AR76" s="1"/>
      <c r="AS76" s="1"/>
      <c r="AT76" s="17"/>
      <c r="AU76" s="17"/>
      <c r="AV76" s="17"/>
      <c r="AW76" s="27"/>
      <c r="AX76" s="27"/>
      <c r="AY76" s="1"/>
      <c r="AZ76" s="1"/>
      <c r="BA76" s="180"/>
      <c r="BB76" s="1"/>
      <c r="BC76" s="1"/>
      <c r="BD76" s="38"/>
      <c r="BE76" s="38"/>
      <c r="BF76" s="38"/>
      <c r="BG76" s="38"/>
      <c r="BH76" s="1"/>
      <c r="BI76" s="1"/>
      <c r="BJ76" s="1"/>
      <c r="BK76" s="1"/>
      <c r="BL76" s="17"/>
      <c r="BM76" s="17"/>
      <c r="BN76" s="17"/>
      <c r="BO76" s="17"/>
      <c r="BP76" s="17"/>
      <c r="BQ76" s="17"/>
      <c r="BR76" s="17"/>
      <c r="BS76" s="1"/>
      <c r="BT76" s="27"/>
      <c r="BU76" s="27"/>
      <c r="BV76" s="180"/>
      <c r="BW76" s="180"/>
      <c r="BX76" s="17"/>
      <c r="BY76" s="17"/>
      <c r="BZ76" s="17"/>
      <c r="CA76" s="17"/>
      <c r="CB76" s="17"/>
      <c r="CC76" s="17"/>
      <c r="CD76" s="17"/>
      <c r="CE76" s="27"/>
      <c r="CF76" s="26"/>
      <c r="CG76" s="26"/>
      <c r="CH76" s="17"/>
      <c r="CI76" s="17"/>
      <c r="CJ76" s="17"/>
      <c r="CK76" s="17"/>
      <c r="CL76" s="1"/>
      <c r="CM76" s="1"/>
      <c r="CN76" s="1"/>
      <c r="CO76" s="1"/>
      <c r="CP76" s="27"/>
      <c r="CQ76" s="27"/>
      <c r="CR76" s="27"/>
      <c r="CS76" s="27"/>
      <c r="CT76" s="27"/>
      <c r="CU76" s="27"/>
      <c r="CV76" s="27"/>
      <c r="CW76" s="27"/>
      <c r="CX76" s="1"/>
      <c r="CY76" s="27"/>
      <c r="CZ76" s="27"/>
      <c r="DA76" s="27"/>
      <c r="DB76" s="27"/>
      <c r="DC76" s="27"/>
      <c r="DD76" s="27"/>
      <c r="DE76" s="27"/>
      <c r="DF76" s="27"/>
      <c r="DG76" s="27"/>
      <c r="DH76" s="27"/>
      <c r="DI76" s="27"/>
      <c r="DJ76" s="27"/>
      <c r="DK76" s="27"/>
      <c r="DL76" s="27"/>
      <c r="DM76" s="1"/>
      <c r="DN76" s="27"/>
      <c r="DO76" s="1"/>
      <c r="DP76" s="38"/>
      <c r="DQ76" s="38"/>
      <c r="DR76" s="1"/>
      <c r="DS76" s="1"/>
      <c r="DT76" s="180"/>
      <c r="DU76" s="180"/>
      <c r="DV76" s="180"/>
      <c r="DW76" s="88" t="s">
        <v>880</v>
      </c>
    </row>
    <row r="77" spans="1:127" ht="94.5" customHeight="1">
      <c r="A77" s="180">
        <v>72</v>
      </c>
      <c r="B77" s="1" t="s">
        <v>894</v>
      </c>
      <c r="C77" s="27" t="s">
        <v>144</v>
      </c>
      <c r="D77" s="5" t="s">
        <v>145</v>
      </c>
      <c r="E77" s="180">
        <v>1</v>
      </c>
      <c r="F77" s="180" t="s">
        <v>146</v>
      </c>
      <c r="G77" s="1" t="s">
        <v>895</v>
      </c>
      <c r="H77" s="1" t="s">
        <v>896</v>
      </c>
      <c r="I77" s="1" t="s">
        <v>173</v>
      </c>
      <c r="J77" s="16" t="s">
        <v>149</v>
      </c>
      <c r="K77" s="16" t="s">
        <v>174</v>
      </c>
      <c r="L77" s="16" t="s">
        <v>175</v>
      </c>
      <c r="M77" s="1" t="s">
        <v>896</v>
      </c>
      <c r="N77" s="115" t="s">
        <v>512</v>
      </c>
      <c r="O77" s="1" t="s">
        <v>896</v>
      </c>
      <c r="P77" s="17">
        <v>3035</v>
      </c>
      <c r="Q77" s="17">
        <v>2</v>
      </c>
      <c r="R77" s="17">
        <v>3</v>
      </c>
      <c r="S77" s="1" t="s">
        <v>897</v>
      </c>
      <c r="T77" s="17">
        <v>3035</v>
      </c>
      <c r="U77" s="17">
        <v>3</v>
      </c>
      <c r="V77" s="17">
        <v>2090</v>
      </c>
      <c r="W77" s="17">
        <v>1605</v>
      </c>
      <c r="X77" s="17">
        <v>320</v>
      </c>
      <c r="Y77" s="17">
        <v>165</v>
      </c>
      <c r="Z77" s="17">
        <v>50</v>
      </c>
      <c r="AA77" s="1" t="s">
        <v>179</v>
      </c>
      <c r="AB77" s="27">
        <v>18.2</v>
      </c>
      <c r="AC77" s="27">
        <v>11.2</v>
      </c>
      <c r="AD77" s="27">
        <v>0</v>
      </c>
      <c r="AE77" s="27">
        <v>0</v>
      </c>
      <c r="AF77" s="27">
        <v>18.2</v>
      </c>
      <c r="AG77" s="27">
        <v>11.2</v>
      </c>
      <c r="AH77" s="27">
        <v>3</v>
      </c>
      <c r="AI77" s="27">
        <v>0</v>
      </c>
      <c r="AJ77" s="27">
        <v>0</v>
      </c>
      <c r="AK77" s="27">
        <v>0</v>
      </c>
      <c r="AL77" s="52">
        <v>17</v>
      </c>
      <c r="AM77" s="53">
        <v>56.3</v>
      </c>
      <c r="AN77" s="27">
        <v>50.1</v>
      </c>
      <c r="AO77" s="27">
        <v>2.9</v>
      </c>
      <c r="AP77" s="27">
        <v>3.3</v>
      </c>
      <c r="AQ77" s="27">
        <v>0</v>
      </c>
      <c r="AR77" s="27">
        <v>4.16</v>
      </c>
      <c r="AS77" s="53">
        <v>4.2</v>
      </c>
      <c r="AT77" s="17">
        <v>1920</v>
      </c>
      <c r="AU77" s="17">
        <v>0</v>
      </c>
      <c r="AV77" s="17">
        <v>297</v>
      </c>
      <c r="AW77" s="27">
        <v>73</v>
      </c>
      <c r="AX77" s="27">
        <v>100</v>
      </c>
      <c r="AY77" s="5" t="s">
        <v>898</v>
      </c>
      <c r="AZ77" s="1" t="s">
        <v>896</v>
      </c>
      <c r="BA77" s="180">
        <v>1</v>
      </c>
      <c r="BB77" s="1" t="s">
        <v>899</v>
      </c>
      <c r="BC77" s="1" t="s">
        <v>900</v>
      </c>
      <c r="BD77" s="38">
        <v>22.178689989999999</v>
      </c>
      <c r="BE77" s="38">
        <v>53.924875829999998</v>
      </c>
      <c r="BF77" s="38">
        <v>22.178741030000001</v>
      </c>
      <c r="BG77" s="38">
        <v>53.92441702</v>
      </c>
      <c r="BH77" s="1" t="s">
        <v>145</v>
      </c>
      <c r="BI77" s="1" t="s">
        <v>145</v>
      </c>
      <c r="BJ77" s="1" t="s">
        <v>145</v>
      </c>
      <c r="BK77" s="1" t="s">
        <v>901</v>
      </c>
      <c r="BL77" s="17">
        <v>287</v>
      </c>
      <c r="BM77" s="17">
        <v>373</v>
      </c>
      <c r="BN77" s="17">
        <v>500</v>
      </c>
      <c r="BO77" s="17">
        <v>250</v>
      </c>
      <c r="BP77" s="17">
        <v>350</v>
      </c>
      <c r="BQ77" s="17">
        <v>3035</v>
      </c>
      <c r="BR77" s="17">
        <v>1295</v>
      </c>
      <c r="BS77" s="1">
        <v>42.66</v>
      </c>
      <c r="BT77" s="53">
        <v>53</v>
      </c>
      <c r="BU77" s="53">
        <v>53</v>
      </c>
      <c r="BV77" s="180" t="s">
        <v>296</v>
      </c>
      <c r="BW77" s="180">
        <v>1</v>
      </c>
      <c r="BX77" s="17">
        <v>457</v>
      </c>
      <c r="BY77" s="17">
        <v>835</v>
      </c>
      <c r="BZ77" s="17">
        <v>417</v>
      </c>
      <c r="CA77" s="17">
        <v>83</v>
      </c>
      <c r="CB77" s="17">
        <v>13</v>
      </c>
      <c r="CC77" s="27">
        <v>7.4</v>
      </c>
      <c r="CD77" s="17">
        <v>64</v>
      </c>
      <c r="CE77" s="27">
        <v>7.9</v>
      </c>
      <c r="CF77" s="17">
        <v>0</v>
      </c>
      <c r="CG77" s="17">
        <v>0</v>
      </c>
      <c r="CH77" s="17">
        <v>0</v>
      </c>
      <c r="CI77" s="17">
        <v>0</v>
      </c>
      <c r="CJ77" s="17" t="s">
        <v>902</v>
      </c>
      <c r="CK77" s="17" t="s">
        <v>165</v>
      </c>
      <c r="CL77" s="1">
        <v>2013</v>
      </c>
      <c r="CM77" s="1" t="s">
        <v>903</v>
      </c>
      <c r="CN77" s="1" t="s">
        <v>145</v>
      </c>
      <c r="CO77" s="1" t="s">
        <v>904</v>
      </c>
      <c r="CP77" s="27">
        <v>31</v>
      </c>
      <c r="CQ77" s="27">
        <v>2</v>
      </c>
      <c r="CR77" s="27">
        <v>0</v>
      </c>
      <c r="CS77" s="27">
        <v>0</v>
      </c>
      <c r="CT77" s="27">
        <v>0</v>
      </c>
      <c r="CU77" s="27">
        <v>0</v>
      </c>
      <c r="CV77" s="27">
        <v>0</v>
      </c>
      <c r="CW77" s="27">
        <v>29</v>
      </c>
      <c r="CX77" s="1" t="s">
        <v>905</v>
      </c>
      <c r="CY77" s="27">
        <v>985</v>
      </c>
      <c r="CZ77" s="27">
        <v>39</v>
      </c>
      <c r="DA77" s="27">
        <v>946</v>
      </c>
      <c r="DB77" s="27">
        <v>0</v>
      </c>
      <c r="DC77" s="27">
        <v>4436</v>
      </c>
      <c r="DD77" s="27">
        <v>177</v>
      </c>
      <c r="DE77" s="27">
        <v>4259</v>
      </c>
      <c r="DF77" s="27">
        <v>0</v>
      </c>
      <c r="DG77" s="27">
        <v>0</v>
      </c>
      <c r="DH77" s="27">
        <v>5421</v>
      </c>
      <c r="DI77" s="27">
        <v>271</v>
      </c>
      <c r="DJ77" s="27">
        <v>0</v>
      </c>
      <c r="DK77" s="27">
        <v>813</v>
      </c>
      <c r="DL77" s="27">
        <v>4337</v>
      </c>
      <c r="DM77" s="1" t="s">
        <v>906</v>
      </c>
      <c r="DN77" s="27">
        <v>0</v>
      </c>
      <c r="DO77" s="1" t="s">
        <v>145</v>
      </c>
      <c r="DP77" s="38">
        <v>22.17363946</v>
      </c>
      <c r="DQ77" s="38">
        <v>53.922105860000002</v>
      </c>
      <c r="DR77" s="1" t="s">
        <v>145</v>
      </c>
      <c r="DS77" s="1" t="s">
        <v>145</v>
      </c>
      <c r="DT77" s="1" t="s">
        <v>145</v>
      </c>
      <c r="DU77" s="1" t="s">
        <v>145</v>
      </c>
      <c r="DV77" s="1" t="s">
        <v>145</v>
      </c>
      <c r="DW77" s="1" t="s">
        <v>994</v>
      </c>
    </row>
    <row r="78" spans="1:127" s="140" customFormat="1" ht="125.25" customHeight="1">
      <c r="A78" s="112">
        <v>73</v>
      </c>
      <c r="B78" s="139" t="s">
        <v>1042</v>
      </c>
      <c r="C78" s="113" t="s">
        <v>144</v>
      </c>
      <c r="D78" s="139" t="s">
        <v>145</v>
      </c>
      <c r="E78" s="114">
        <v>1</v>
      </c>
      <c r="F78" s="114" t="s">
        <v>146</v>
      </c>
      <c r="G78" s="112" t="s">
        <v>1043</v>
      </c>
      <c r="H78" s="139" t="s">
        <v>1044</v>
      </c>
      <c r="I78" s="139" t="s">
        <v>1045</v>
      </c>
      <c r="J78" s="115" t="s">
        <v>149</v>
      </c>
      <c r="K78" s="115" t="s">
        <v>150</v>
      </c>
      <c r="L78" s="115" t="s">
        <v>151</v>
      </c>
      <c r="M78" s="139" t="s">
        <v>1046</v>
      </c>
      <c r="N78" s="115" t="s">
        <v>512</v>
      </c>
      <c r="O78" s="139" t="s">
        <v>1046</v>
      </c>
      <c r="P78" s="116">
        <v>4600</v>
      </c>
      <c r="Q78" s="116">
        <v>3</v>
      </c>
      <c r="R78" s="116">
        <v>3</v>
      </c>
      <c r="S78" s="139" t="s">
        <v>1047</v>
      </c>
      <c r="T78" s="116">
        <v>4600</v>
      </c>
      <c r="U78" s="116">
        <v>3</v>
      </c>
      <c r="V78" s="116">
        <v>2109</v>
      </c>
      <c r="W78" s="116">
        <v>1767</v>
      </c>
      <c r="X78" s="116">
        <v>332</v>
      </c>
      <c r="Y78" s="116">
        <v>10</v>
      </c>
      <c r="Z78" s="116">
        <v>2</v>
      </c>
      <c r="AA78" s="139" t="s">
        <v>1048</v>
      </c>
      <c r="AB78" s="117">
        <v>34.79</v>
      </c>
      <c r="AC78" s="183">
        <v>9.4934999999999992</v>
      </c>
      <c r="AD78" s="118">
        <v>0</v>
      </c>
      <c r="AE78" s="118">
        <v>0</v>
      </c>
      <c r="AF78" s="117">
        <v>34.79</v>
      </c>
      <c r="AG78" s="183">
        <v>9.4934999999999992</v>
      </c>
      <c r="AH78" s="118">
        <v>0</v>
      </c>
      <c r="AI78" s="118">
        <v>1.6</v>
      </c>
      <c r="AJ78" s="118">
        <v>0</v>
      </c>
      <c r="AK78" s="118">
        <v>0</v>
      </c>
      <c r="AL78" s="116">
        <v>96</v>
      </c>
      <c r="AM78" s="117">
        <v>31.02</v>
      </c>
      <c r="AN78" s="118">
        <v>31</v>
      </c>
      <c r="AO78" s="118">
        <v>0</v>
      </c>
      <c r="AP78" s="117">
        <v>0.02</v>
      </c>
      <c r="AQ78" s="118">
        <v>0</v>
      </c>
      <c r="AR78" s="185">
        <v>5.12</v>
      </c>
      <c r="AS78" s="186">
        <v>5.12</v>
      </c>
      <c r="AT78" s="116">
        <v>1847</v>
      </c>
      <c r="AU78" s="116">
        <v>0</v>
      </c>
      <c r="AV78" s="116">
        <v>0</v>
      </c>
      <c r="AW78" s="117">
        <v>40.15</v>
      </c>
      <c r="AX78" s="118">
        <v>100</v>
      </c>
      <c r="AY78" s="139" t="s">
        <v>1049</v>
      </c>
      <c r="AZ78" s="139" t="s">
        <v>1050</v>
      </c>
      <c r="BA78" s="114">
        <v>1</v>
      </c>
      <c r="BB78" s="139" t="s">
        <v>1051</v>
      </c>
      <c r="BC78" s="139" t="s">
        <v>1052</v>
      </c>
      <c r="BD78" s="119">
        <v>21.366349629999998</v>
      </c>
      <c r="BE78" s="119">
        <v>53.95097131</v>
      </c>
      <c r="BF78" s="119">
        <v>21.35609286</v>
      </c>
      <c r="BG78" s="119">
        <v>53.95012526</v>
      </c>
      <c r="BH78" s="139" t="s">
        <v>1053</v>
      </c>
      <c r="BI78" s="139" t="s">
        <v>161</v>
      </c>
      <c r="BJ78" s="139" t="s">
        <v>246</v>
      </c>
      <c r="BK78" s="139" t="s">
        <v>1054</v>
      </c>
      <c r="BL78" s="116">
        <v>320</v>
      </c>
      <c r="BM78" s="116">
        <v>320</v>
      </c>
      <c r="BN78" s="116">
        <v>320</v>
      </c>
      <c r="BO78" s="116">
        <v>0</v>
      </c>
      <c r="BP78" s="116">
        <v>0</v>
      </c>
      <c r="BQ78" s="116">
        <v>0</v>
      </c>
      <c r="BR78" s="116">
        <v>0</v>
      </c>
      <c r="BS78" s="139">
        <v>0</v>
      </c>
      <c r="BT78" s="118">
        <v>31</v>
      </c>
      <c r="BU78" s="118">
        <v>31</v>
      </c>
      <c r="BV78" s="120" t="s">
        <v>296</v>
      </c>
      <c r="BW78" s="120">
        <v>1</v>
      </c>
      <c r="BX78" s="116">
        <v>0</v>
      </c>
      <c r="BY78" s="116">
        <v>0</v>
      </c>
      <c r="BZ78" s="116">
        <v>0</v>
      </c>
      <c r="CA78" s="116">
        <v>0</v>
      </c>
      <c r="CB78" s="116">
        <v>0</v>
      </c>
      <c r="CC78" s="116">
        <v>5</v>
      </c>
      <c r="CD78" s="116">
        <v>25</v>
      </c>
      <c r="CE78" s="116">
        <v>4</v>
      </c>
      <c r="CF78" s="116">
        <v>25</v>
      </c>
      <c r="CG78" s="116">
        <v>3</v>
      </c>
      <c r="CH78" s="116">
        <v>0</v>
      </c>
      <c r="CI78" s="116">
        <v>0</v>
      </c>
      <c r="CJ78" s="116" t="s">
        <v>297</v>
      </c>
      <c r="CK78" s="116" t="s">
        <v>165</v>
      </c>
      <c r="CL78" s="139" t="s">
        <v>145</v>
      </c>
      <c r="CM78" s="139" t="s">
        <v>145</v>
      </c>
      <c r="CN78" s="139" t="s">
        <v>145</v>
      </c>
      <c r="CO78" s="139" t="s">
        <v>1055</v>
      </c>
      <c r="CP78" s="118">
        <v>13</v>
      </c>
      <c r="CQ78" s="118">
        <v>0</v>
      </c>
      <c r="CR78" s="118">
        <v>0</v>
      </c>
      <c r="CS78" s="118">
        <v>0</v>
      </c>
      <c r="CT78" s="118">
        <v>0</v>
      </c>
      <c r="CU78" s="118">
        <v>0</v>
      </c>
      <c r="CV78" s="118">
        <v>0</v>
      </c>
      <c r="CW78" s="118">
        <v>13</v>
      </c>
      <c r="CX78" s="139" t="s">
        <v>1056</v>
      </c>
      <c r="CY78" s="117">
        <v>1467.25</v>
      </c>
      <c r="CZ78" s="118">
        <v>0</v>
      </c>
      <c r="DA78" s="117">
        <v>1467.25</v>
      </c>
      <c r="DB78" s="118">
        <v>0</v>
      </c>
      <c r="DC78" s="118">
        <v>602.6</v>
      </c>
      <c r="DD78" s="118">
        <v>0</v>
      </c>
      <c r="DE78" s="118">
        <v>602.6</v>
      </c>
      <c r="DF78" s="118">
        <v>0</v>
      </c>
      <c r="DG78" s="117">
        <v>0</v>
      </c>
      <c r="DH78" s="117">
        <v>2069.85</v>
      </c>
      <c r="DI78" s="117">
        <v>1145.55</v>
      </c>
      <c r="DJ78" s="118">
        <v>0</v>
      </c>
      <c r="DK78" s="118">
        <v>0</v>
      </c>
      <c r="DL78" s="117">
        <v>924.3</v>
      </c>
      <c r="DM78" s="139" t="s">
        <v>1057</v>
      </c>
      <c r="DN78" s="118">
        <v>0</v>
      </c>
      <c r="DO78" s="139" t="s">
        <v>145</v>
      </c>
      <c r="DP78" s="119">
        <v>21.304208209999999</v>
      </c>
      <c r="DQ78" s="119">
        <v>53.876185139999997</v>
      </c>
      <c r="DR78" s="139" t="s">
        <v>1058</v>
      </c>
      <c r="DS78" s="139" t="s">
        <v>1059</v>
      </c>
      <c r="DT78" s="187">
        <v>0.5</v>
      </c>
      <c r="DU78" s="187">
        <v>0</v>
      </c>
      <c r="DV78" s="187">
        <v>0</v>
      </c>
      <c r="DW78" s="139" t="s">
        <v>1060</v>
      </c>
    </row>
    <row r="79" spans="1:127" ht="54.75" customHeight="1">
      <c r="A79" s="180">
        <v>74</v>
      </c>
      <c r="B79" s="1"/>
      <c r="C79" s="27"/>
      <c r="D79" s="5"/>
      <c r="E79" s="87">
        <v>0</v>
      </c>
      <c r="F79" s="88"/>
      <c r="G79" s="88" t="s">
        <v>907</v>
      </c>
      <c r="H79" s="87" t="s">
        <v>908</v>
      </c>
      <c r="I79" s="1"/>
      <c r="J79" s="16"/>
      <c r="K79" s="16"/>
      <c r="L79" s="16"/>
      <c r="M79" s="1"/>
      <c r="N79" s="1"/>
      <c r="O79" s="1"/>
      <c r="P79" s="17"/>
      <c r="Q79" s="17"/>
      <c r="R79" s="17"/>
      <c r="S79" s="1"/>
      <c r="T79" s="17"/>
      <c r="U79" s="17"/>
      <c r="V79" s="17"/>
      <c r="W79" s="17"/>
      <c r="X79" s="17"/>
      <c r="Y79" s="17"/>
      <c r="Z79" s="17"/>
      <c r="AA79" s="1"/>
      <c r="AB79" s="27"/>
      <c r="AC79" s="27"/>
      <c r="AD79" s="27"/>
      <c r="AE79" s="27"/>
      <c r="AF79" s="27"/>
      <c r="AG79" s="27"/>
      <c r="AH79" s="27"/>
      <c r="AI79" s="27"/>
      <c r="AJ79" s="27"/>
      <c r="AK79" s="27"/>
      <c r="AL79" s="52"/>
      <c r="AM79" s="53"/>
      <c r="AN79" s="27"/>
      <c r="AO79" s="27"/>
      <c r="AP79" s="27"/>
      <c r="AQ79" s="27"/>
      <c r="AR79" s="27"/>
      <c r="AS79" s="53"/>
      <c r="AT79" s="17"/>
      <c r="AU79" s="17"/>
      <c r="AV79" s="17"/>
      <c r="AW79" s="27"/>
      <c r="AX79" s="27"/>
      <c r="AY79" s="5"/>
      <c r="AZ79" s="1"/>
      <c r="BA79" s="180"/>
      <c r="BB79" s="1"/>
      <c r="BC79" s="1"/>
      <c r="BD79" s="38"/>
      <c r="BE79" s="38"/>
      <c r="BF79" s="38"/>
      <c r="BG79" s="38"/>
      <c r="BH79" s="1"/>
      <c r="BI79" s="1"/>
      <c r="BJ79" s="1"/>
      <c r="BK79" s="1"/>
      <c r="BL79" s="17"/>
      <c r="BM79" s="17"/>
      <c r="BN79" s="17"/>
      <c r="BO79" s="17"/>
      <c r="BP79" s="17"/>
      <c r="BQ79" s="17"/>
      <c r="BR79" s="17"/>
      <c r="BS79" s="1"/>
      <c r="BT79" s="53"/>
      <c r="BU79" s="53"/>
      <c r="BV79" s="180"/>
      <c r="BW79" s="180"/>
      <c r="BX79" s="17"/>
      <c r="BY79" s="17"/>
      <c r="BZ79" s="17"/>
      <c r="CA79" s="17"/>
      <c r="CB79" s="17"/>
      <c r="CC79" s="27"/>
      <c r="CD79" s="17"/>
      <c r="CE79" s="27"/>
      <c r="CF79" s="17"/>
      <c r="CG79" s="17"/>
      <c r="CH79" s="17"/>
      <c r="CI79" s="17"/>
      <c r="CJ79" s="17"/>
      <c r="CK79" s="17"/>
      <c r="CL79" s="1"/>
      <c r="CM79" s="1"/>
      <c r="CN79" s="1"/>
      <c r="CO79" s="1"/>
      <c r="CP79" s="27"/>
      <c r="CQ79" s="27"/>
      <c r="CR79" s="27"/>
      <c r="CS79" s="27"/>
      <c r="CT79" s="27"/>
      <c r="CU79" s="27"/>
      <c r="CV79" s="27"/>
      <c r="CW79" s="27"/>
      <c r="CX79" s="1"/>
      <c r="CY79" s="27"/>
      <c r="CZ79" s="27"/>
      <c r="DA79" s="27"/>
      <c r="DB79" s="27"/>
      <c r="DC79" s="27"/>
      <c r="DD79" s="27"/>
      <c r="DE79" s="27"/>
      <c r="DF79" s="27"/>
      <c r="DG79" s="27"/>
      <c r="DH79" s="27"/>
      <c r="DI79" s="27"/>
      <c r="DJ79" s="27"/>
      <c r="DK79" s="27"/>
      <c r="DL79" s="27"/>
      <c r="DM79" s="1"/>
      <c r="DN79" s="27"/>
      <c r="DO79" s="1"/>
      <c r="DP79" s="38"/>
      <c r="DQ79" s="38"/>
      <c r="DR79" s="1"/>
      <c r="DS79" s="1"/>
      <c r="DT79" s="1"/>
      <c r="DU79" s="1"/>
      <c r="DV79" s="1"/>
      <c r="DW79" s="87" t="s">
        <v>911</v>
      </c>
    </row>
    <row r="80" spans="1:127" ht="54.75" customHeight="1">
      <c r="A80" s="180">
        <v>75</v>
      </c>
      <c r="B80" s="1"/>
      <c r="C80" s="27"/>
      <c r="D80" s="5"/>
      <c r="E80" s="87">
        <v>0</v>
      </c>
      <c r="F80" s="88"/>
      <c r="G80" s="88" t="s">
        <v>909</v>
      </c>
      <c r="H80" s="87" t="s">
        <v>910</v>
      </c>
      <c r="I80" s="1"/>
      <c r="J80" s="16"/>
      <c r="K80" s="16"/>
      <c r="L80" s="16"/>
      <c r="M80" s="1"/>
      <c r="N80" s="1"/>
      <c r="O80" s="1"/>
      <c r="P80" s="17"/>
      <c r="Q80" s="17"/>
      <c r="R80" s="17"/>
      <c r="S80" s="1"/>
      <c r="T80" s="17"/>
      <c r="U80" s="17"/>
      <c r="V80" s="17"/>
      <c r="W80" s="17"/>
      <c r="X80" s="17"/>
      <c r="Y80" s="17"/>
      <c r="Z80" s="17"/>
      <c r="AA80" s="1"/>
      <c r="AB80" s="27"/>
      <c r="AC80" s="27"/>
      <c r="AD80" s="27"/>
      <c r="AE80" s="27"/>
      <c r="AF80" s="27"/>
      <c r="AG80" s="27"/>
      <c r="AH80" s="27"/>
      <c r="AI80" s="27"/>
      <c r="AJ80" s="27"/>
      <c r="AK80" s="27"/>
      <c r="AL80" s="52"/>
      <c r="AM80" s="53"/>
      <c r="AN80" s="27"/>
      <c r="AO80" s="27"/>
      <c r="AP80" s="27"/>
      <c r="AQ80" s="27"/>
      <c r="AR80" s="27"/>
      <c r="AS80" s="53"/>
      <c r="AT80" s="17"/>
      <c r="AU80" s="17"/>
      <c r="AV80" s="17"/>
      <c r="AW80" s="27"/>
      <c r="AX80" s="27"/>
      <c r="AY80" s="5"/>
      <c r="AZ80" s="1"/>
      <c r="BA80" s="180"/>
      <c r="BB80" s="1"/>
      <c r="BC80" s="1"/>
      <c r="BD80" s="38"/>
      <c r="BE80" s="38"/>
      <c r="BF80" s="38"/>
      <c r="BG80" s="38"/>
      <c r="BH80" s="1"/>
      <c r="BI80" s="1"/>
      <c r="BJ80" s="1"/>
      <c r="BK80" s="1"/>
      <c r="BL80" s="17"/>
      <c r="BM80" s="17"/>
      <c r="BN80" s="17"/>
      <c r="BO80" s="17"/>
      <c r="BP80" s="17"/>
      <c r="BQ80" s="17"/>
      <c r="BR80" s="17"/>
      <c r="BS80" s="1"/>
      <c r="BT80" s="53"/>
      <c r="BU80" s="53"/>
      <c r="BV80" s="180"/>
      <c r="BW80" s="180"/>
      <c r="BX80" s="17"/>
      <c r="BY80" s="17"/>
      <c r="BZ80" s="17"/>
      <c r="CA80" s="17"/>
      <c r="CB80" s="17"/>
      <c r="CC80" s="27"/>
      <c r="CD80" s="17"/>
      <c r="CE80" s="27"/>
      <c r="CF80" s="17"/>
      <c r="CG80" s="17"/>
      <c r="CH80" s="17"/>
      <c r="CI80" s="17"/>
      <c r="CJ80" s="17"/>
      <c r="CK80" s="17"/>
      <c r="CL80" s="1"/>
      <c r="CM80" s="1"/>
      <c r="CN80" s="1"/>
      <c r="CO80" s="1"/>
      <c r="CP80" s="27"/>
      <c r="CQ80" s="27"/>
      <c r="CR80" s="27"/>
      <c r="CS80" s="27"/>
      <c r="CT80" s="27"/>
      <c r="CU80" s="27"/>
      <c r="CV80" s="27"/>
      <c r="CW80" s="27"/>
      <c r="CX80" s="1"/>
      <c r="CY80" s="27"/>
      <c r="CZ80" s="27"/>
      <c r="DA80" s="27"/>
      <c r="DB80" s="27"/>
      <c r="DC80" s="27"/>
      <c r="DD80" s="27"/>
      <c r="DE80" s="27"/>
      <c r="DF80" s="27"/>
      <c r="DG80" s="27"/>
      <c r="DH80" s="27"/>
      <c r="DI80" s="27"/>
      <c r="DJ80" s="27"/>
      <c r="DK80" s="27"/>
      <c r="DL80" s="27"/>
      <c r="DM80" s="1"/>
      <c r="DN80" s="27"/>
      <c r="DO80" s="1"/>
      <c r="DP80" s="38"/>
      <c r="DQ80" s="38"/>
      <c r="DR80" s="1"/>
      <c r="DS80" s="1"/>
      <c r="DT80" s="1"/>
      <c r="DU80" s="1"/>
      <c r="DV80" s="1"/>
      <c r="DW80" s="87" t="s">
        <v>912</v>
      </c>
    </row>
    <row r="81" spans="1:127" ht="75.75" customHeight="1">
      <c r="A81" s="180">
        <v>76</v>
      </c>
      <c r="B81" s="1" t="s">
        <v>913</v>
      </c>
      <c r="C81" s="27" t="s">
        <v>144</v>
      </c>
      <c r="D81" s="1" t="s">
        <v>145</v>
      </c>
      <c r="E81" s="180">
        <v>1</v>
      </c>
      <c r="F81" s="180" t="s">
        <v>146</v>
      </c>
      <c r="G81" s="1" t="s">
        <v>914</v>
      </c>
      <c r="H81" s="1" t="s">
        <v>915</v>
      </c>
      <c r="I81" s="1" t="s">
        <v>525</v>
      </c>
      <c r="J81" s="16" t="s">
        <v>149</v>
      </c>
      <c r="K81" s="16" t="s">
        <v>194</v>
      </c>
      <c r="L81" s="16" t="s">
        <v>175</v>
      </c>
      <c r="M81" s="1" t="s">
        <v>915</v>
      </c>
      <c r="N81" s="115" t="s">
        <v>512</v>
      </c>
      <c r="O81" s="1" t="s">
        <v>915</v>
      </c>
      <c r="P81" s="17">
        <v>3225</v>
      </c>
      <c r="Q81" s="17">
        <v>3</v>
      </c>
      <c r="R81" s="17">
        <v>3</v>
      </c>
      <c r="S81" s="1" t="s">
        <v>916</v>
      </c>
      <c r="T81" s="17">
        <v>3851</v>
      </c>
      <c r="U81" s="17">
        <v>3</v>
      </c>
      <c r="V81" s="17">
        <v>3851</v>
      </c>
      <c r="W81" s="17">
        <v>3838</v>
      </c>
      <c r="X81" s="17">
        <v>0</v>
      </c>
      <c r="Y81" s="17">
        <v>13</v>
      </c>
      <c r="Z81" s="17">
        <v>3</v>
      </c>
      <c r="AA81" s="1" t="s">
        <v>198</v>
      </c>
      <c r="AB81" s="27">
        <v>40.9</v>
      </c>
      <c r="AC81" s="27">
        <v>31.3</v>
      </c>
      <c r="AD81" s="27">
        <v>0</v>
      </c>
      <c r="AE81" s="27">
        <v>0</v>
      </c>
      <c r="AF81" s="27">
        <v>40.9</v>
      </c>
      <c r="AG81" s="27">
        <v>31.3</v>
      </c>
      <c r="AH81" s="27">
        <v>2.2999999999999998</v>
      </c>
      <c r="AI81" s="27">
        <v>0</v>
      </c>
      <c r="AJ81" s="27">
        <v>0</v>
      </c>
      <c r="AK81" s="27">
        <v>0</v>
      </c>
      <c r="AL81" s="17">
        <v>0</v>
      </c>
      <c r="AM81" s="27">
        <v>138.1</v>
      </c>
      <c r="AN81" s="27">
        <v>138</v>
      </c>
      <c r="AO81" s="27">
        <v>0</v>
      </c>
      <c r="AP81" s="27">
        <v>0.14000000000000001</v>
      </c>
      <c r="AQ81" s="27">
        <v>0</v>
      </c>
      <c r="AR81" s="27">
        <v>4.2699999999999996</v>
      </c>
      <c r="AS81" s="27">
        <v>4.3</v>
      </c>
      <c r="AT81" s="17">
        <v>3838</v>
      </c>
      <c r="AU81" s="17">
        <v>0</v>
      </c>
      <c r="AV81" s="17">
        <v>0</v>
      </c>
      <c r="AW81" s="27">
        <v>99.66</v>
      </c>
      <c r="AX81" s="27">
        <v>100</v>
      </c>
      <c r="AY81" s="1" t="s">
        <v>917</v>
      </c>
      <c r="AZ81" s="1" t="s">
        <v>915</v>
      </c>
      <c r="BA81" s="180">
        <v>1</v>
      </c>
      <c r="BB81" s="1" t="s">
        <v>918</v>
      </c>
      <c r="BC81" s="1" t="s">
        <v>919</v>
      </c>
      <c r="BD81" s="38">
        <v>19.572810700000002</v>
      </c>
      <c r="BE81" s="38">
        <v>53.397285400000001</v>
      </c>
      <c r="BF81" s="38">
        <v>19.555</v>
      </c>
      <c r="BG81" s="38">
        <v>53.398333332999997</v>
      </c>
      <c r="BH81" s="1" t="s">
        <v>175</v>
      </c>
      <c r="BI81" s="1" t="s">
        <v>145</v>
      </c>
      <c r="BJ81" s="1" t="s">
        <v>145</v>
      </c>
      <c r="BK81" s="1" t="s">
        <v>920</v>
      </c>
      <c r="BL81" s="17">
        <v>370</v>
      </c>
      <c r="BM81" s="17">
        <v>444</v>
      </c>
      <c r="BN81" s="17">
        <v>0</v>
      </c>
      <c r="BO81" s="17">
        <v>249</v>
      </c>
      <c r="BP81" s="17">
        <v>0</v>
      </c>
      <c r="BQ81" s="17">
        <v>2200</v>
      </c>
      <c r="BR81" s="17">
        <v>1788</v>
      </c>
      <c r="BS81" s="1">
        <v>46.4</v>
      </c>
      <c r="BT81" s="27">
        <v>138</v>
      </c>
      <c r="BU81" s="27">
        <v>138</v>
      </c>
      <c r="BV81" s="180" t="s">
        <v>296</v>
      </c>
      <c r="BW81" s="180">
        <v>1</v>
      </c>
      <c r="BX81" s="17">
        <v>290</v>
      </c>
      <c r="BY81" s="17">
        <v>510</v>
      </c>
      <c r="BZ81" s="17">
        <v>190</v>
      </c>
      <c r="CA81" s="17">
        <v>0</v>
      </c>
      <c r="CB81" s="17">
        <v>0</v>
      </c>
      <c r="CC81" s="17">
        <v>20</v>
      </c>
      <c r="CD81" s="17">
        <v>66</v>
      </c>
      <c r="CE81" s="17">
        <v>16</v>
      </c>
      <c r="CF81" s="17">
        <v>0</v>
      </c>
      <c r="CG81" s="17">
        <v>0</v>
      </c>
      <c r="CH81" s="17">
        <v>0</v>
      </c>
      <c r="CI81" s="17">
        <v>0</v>
      </c>
      <c r="CJ81" s="17" t="s">
        <v>165</v>
      </c>
      <c r="CK81" s="17" t="s">
        <v>165</v>
      </c>
      <c r="CL81" s="1" t="s">
        <v>145</v>
      </c>
      <c r="CM81" s="1" t="s">
        <v>145</v>
      </c>
      <c r="CN81" s="1" t="s">
        <v>145</v>
      </c>
      <c r="CO81" s="1" t="s">
        <v>921</v>
      </c>
      <c r="CP81" s="27">
        <v>29</v>
      </c>
      <c r="CQ81" s="27">
        <v>0</v>
      </c>
      <c r="CR81" s="27">
        <v>20</v>
      </c>
      <c r="CS81" s="27">
        <v>0</v>
      </c>
      <c r="CT81" s="27">
        <v>9</v>
      </c>
      <c r="CU81" s="27">
        <v>0</v>
      </c>
      <c r="CV81" s="27">
        <v>0</v>
      </c>
      <c r="CW81" s="27">
        <v>0</v>
      </c>
      <c r="CX81" s="1">
        <v>0</v>
      </c>
      <c r="CY81" s="27">
        <v>0</v>
      </c>
      <c r="CZ81" s="27">
        <v>0</v>
      </c>
      <c r="DA81" s="27">
        <v>0</v>
      </c>
      <c r="DB81" s="27">
        <v>0</v>
      </c>
      <c r="DC81" s="27">
        <v>0</v>
      </c>
      <c r="DD81" s="27">
        <v>0</v>
      </c>
      <c r="DE81" s="27">
        <v>0</v>
      </c>
      <c r="DF81" s="27">
        <v>0</v>
      </c>
      <c r="DG81" s="27">
        <v>0</v>
      </c>
      <c r="DH81" s="27">
        <v>0</v>
      </c>
      <c r="DI81" s="27">
        <v>0</v>
      </c>
      <c r="DJ81" s="27">
        <v>0</v>
      </c>
      <c r="DK81" s="27">
        <v>0</v>
      </c>
      <c r="DL81" s="27">
        <v>0</v>
      </c>
      <c r="DM81" s="1" t="s">
        <v>145</v>
      </c>
      <c r="DN81" s="27">
        <v>0</v>
      </c>
      <c r="DO81" s="1" t="s">
        <v>145</v>
      </c>
      <c r="DP81" s="38">
        <v>19.583085000000001</v>
      </c>
      <c r="DQ81" s="38">
        <v>53.401038</v>
      </c>
      <c r="DR81" s="1" t="s">
        <v>922</v>
      </c>
      <c r="DS81" s="1" t="s">
        <v>923</v>
      </c>
      <c r="DT81" s="3">
        <v>0.9</v>
      </c>
      <c r="DU81" s="3">
        <v>1</v>
      </c>
      <c r="DV81" s="3">
        <v>0</v>
      </c>
      <c r="DW81" s="1" t="s">
        <v>924</v>
      </c>
    </row>
    <row r="82" spans="1:127" s="18" customFormat="1" ht="37.5" customHeight="1">
      <c r="A82" s="180">
        <v>77</v>
      </c>
      <c r="B82" s="180" t="s">
        <v>925</v>
      </c>
      <c r="C82" s="27" t="s">
        <v>144</v>
      </c>
      <c r="D82" s="180" t="s">
        <v>145</v>
      </c>
      <c r="E82" s="180">
        <v>1</v>
      </c>
      <c r="F82" s="180" t="s">
        <v>146</v>
      </c>
      <c r="G82" s="180" t="s">
        <v>926</v>
      </c>
      <c r="H82" s="180" t="s">
        <v>927</v>
      </c>
      <c r="I82" s="180" t="s">
        <v>349</v>
      </c>
      <c r="J82" s="16" t="s">
        <v>149</v>
      </c>
      <c r="K82" s="16" t="s">
        <v>150</v>
      </c>
      <c r="L82" s="16" t="s">
        <v>151</v>
      </c>
      <c r="M82" s="180" t="s">
        <v>927</v>
      </c>
      <c r="N82" s="115" t="s">
        <v>512</v>
      </c>
      <c r="O82" s="180" t="s">
        <v>927</v>
      </c>
      <c r="P82" s="17">
        <v>3134</v>
      </c>
      <c r="Q82" s="17">
        <v>3</v>
      </c>
      <c r="R82" s="17">
        <v>3</v>
      </c>
      <c r="S82" s="180" t="s">
        <v>928</v>
      </c>
      <c r="T82" s="17">
        <v>3134</v>
      </c>
      <c r="U82" s="17">
        <v>3</v>
      </c>
      <c r="V82" s="17">
        <v>914</v>
      </c>
      <c r="W82" s="17">
        <v>463</v>
      </c>
      <c r="X82" s="17">
        <v>426</v>
      </c>
      <c r="Y82" s="17">
        <v>25</v>
      </c>
      <c r="Z82" s="17">
        <v>6</v>
      </c>
      <c r="AA82" s="180" t="s">
        <v>198</v>
      </c>
      <c r="AB82" s="27">
        <v>6.9</v>
      </c>
      <c r="AC82" s="27">
        <v>4.7</v>
      </c>
      <c r="AD82" s="27">
        <v>0</v>
      </c>
      <c r="AE82" s="27">
        <v>0</v>
      </c>
      <c r="AF82" s="27">
        <v>6.9</v>
      </c>
      <c r="AG82" s="27">
        <v>4.7</v>
      </c>
      <c r="AH82" s="27">
        <v>0</v>
      </c>
      <c r="AI82" s="27">
        <v>0</v>
      </c>
      <c r="AJ82" s="27">
        <v>0</v>
      </c>
      <c r="AK82" s="27">
        <v>0</v>
      </c>
      <c r="AL82" s="17">
        <v>0</v>
      </c>
      <c r="AM82" s="27">
        <v>34.299999999999997</v>
      </c>
      <c r="AN82" s="27">
        <v>16.600000000000001</v>
      </c>
      <c r="AO82" s="27">
        <v>16.8</v>
      </c>
      <c r="AP82" s="27">
        <v>0.9</v>
      </c>
      <c r="AQ82" s="27">
        <v>0</v>
      </c>
      <c r="AR82" s="180">
        <v>5.52</v>
      </c>
      <c r="AS82" s="180">
        <v>18</v>
      </c>
      <c r="AT82" s="17">
        <v>463</v>
      </c>
      <c r="AU82" s="17">
        <v>70</v>
      </c>
      <c r="AV82" s="17">
        <v>0</v>
      </c>
      <c r="AW82" s="27">
        <v>17</v>
      </c>
      <c r="AX82" s="27">
        <v>17</v>
      </c>
      <c r="AY82" s="180" t="s">
        <v>929</v>
      </c>
      <c r="AZ82" s="180" t="s">
        <v>930</v>
      </c>
      <c r="BA82" s="180">
        <v>1</v>
      </c>
      <c r="BB82" s="180" t="s">
        <v>931</v>
      </c>
      <c r="BC82" s="180" t="s">
        <v>932</v>
      </c>
      <c r="BD82" s="38">
        <v>20.60689017</v>
      </c>
      <c r="BE82" s="38">
        <v>53.593881070000002</v>
      </c>
      <c r="BF82" s="38">
        <v>20.607641189999999</v>
      </c>
      <c r="BG82" s="38">
        <v>53.593425330000002</v>
      </c>
      <c r="BH82" s="180" t="s">
        <v>145</v>
      </c>
      <c r="BI82" s="180" t="s">
        <v>145</v>
      </c>
      <c r="BJ82" s="180" t="s">
        <v>145</v>
      </c>
      <c r="BK82" s="180" t="s">
        <v>933</v>
      </c>
      <c r="BL82" s="17">
        <v>40</v>
      </c>
      <c r="BM82" s="17">
        <v>45</v>
      </c>
      <c r="BN82" s="17">
        <v>0</v>
      </c>
      <c r="BO82" s="17">
        <v>45</v>
      </c>
      <c r="BP82" s="17">
        <v>45</v>
      </c>
      <c r="BQ82" s="17">
        <v>1800</v>
      </c>
      <c r="BR82" s="17">
        <v>500</v>
      </c>
      <c r="BS82" s="180">
        <v>16</v>
      </c>
      <c r="BT82" s="27">
        <v>33.4</v>
      </c>
      <c r="BU82" s="27">
        <v>33.4</v>
      </c>
      <c r="BV82" s="180" t="s">
        <v>206</v>
      </c>
      <c r="BW82" s="180">
        <v>1</v>
      </c>
      <c r="BX82" s="17">
        <v>750</v>
      </c>
      <c r="BY82" s="17">
        <v>1000</v>
      </c>
      <c r="BZ82" s="17">
        <v>812</v>
      </c>
      <c r="CA82" s="17">
        <v>150</v>
      </c>
      <c r="CB82" s="17">
        <v>31</v>
      </c>
      <c r="CC82" s="17">
        <v>25</v>
      </c>
      <c r="CD82" s="17">
        <v>35</v>
      </c>
      <c r="CE82" s="17">
        <v>35</v>
      </c>
      <c r="CF82" s="17">
        <v>15</v>
      </c>
      <c r="CG82" s="17">
        <v>2</v>
      </c>
      <c r="CH82" s="17">
        <v>90</v>
      </c>
      <c r="CI82" s="27">
        <v>93.5</v>
      </c>
      <c r="CJ82" s="17" t="s">
        <v>165</v>
      </c>
      <c r="CK82" s="17" t="s">
        <v>165</v>
      </c>
      <c r="CL82" s="180" t="s">
        <v>145</v>
      </c>
      <c r="CM82" s="180" t="s">
        <v>145</v>
      </c>
      <c r="CN82" s="180" t="s">
        <v>145</v>
      </c>
      <c r="CO82" s="180" t="s">
        <v>519</v>
      </c>
      <c r="CP82" s="27">
        <v>6.5</v>
      </c>
      <c r="CQ82" s="27">
        <v>0</v>
      </c>
      <c r="CR82" s="27">
        <v>0</v>
      </c>
      <c r="CS82" s="27">
        <v>0</v>
      </c>
      <c r="CT82" s="27">
        <v>0</v>
      </c>
      <c r="CU82" s="27">
        <v>6.5</v>
      </c>
      <c r="CV82" s="27">
        <v>0</v>
      </c>
      <c r="CW82" s="27">
        <v>0</v>
      </c>
      <c r="CX82" s="180">
        <v>0</v>
      </c>
      <c r="CY82" s="27">
        <v>0</v>
      </c>
      <c r="CZ82" s="27">
        <v>0</v>
      </c>
      <c r="DA82" s="27">
        <v>0</v>
      </c>
      <c r="DB82" s="27">
        <v>0</v>
      </c>
      <c r="DC82" s="27">
        <v>0</v>
      </c>
      <c r="DD82" s="27">
        <v>0</v>
      </c>
      <c r="DE82" s="27">
        <v>0</v>
      </c>
      <c r="DF82" s="27">
        <v>0</v>
      </c>
      <c r="DG82" s="27">
        <v>0</v>
      </c>
      <c r="DH82" s="27">
        <v>0</v>
      </c>
      <c r="DI82" s="27">
        <v>0</v>
      </c>
      <c r="DJ82" s="27">
        <v>0</v>
      </c>
      <c r="DK82" s="27">
        <v>0</v>
      </c>
      <c r="DL82" s="27">
        <v>0</v>
      </c>
      <c r="DM82" s="180" t="s">
        <v>145</v>
      </c>
      <c r="DN82" s="27">
        <v>0</v>
      </c>
      <c r="DO82" s="180" t="s">
        <v>145</v>
      </c>
      <c r="DP82" s="38">
        <v>20.70202664</v>
      </c>
      <c r="DQ82" s="38">
        <v>53.70829543</v>
      </c>
      <c r="DR82" s="180" t="s">
        <v>145</v>
      </c>
      <c r="DS82" s="180" t="s">
        <v>145</v>
      </c>
      <c r="DT82" s="180" t="s">
        <v>145</v>
      </c>
      <c r="DU82" s="180" t="s">
        <v>145</v>
      </c>
      <c r="DV82" s="180" t="s">
        <v>145</v>
      </c>
      <c r="DW82" s="180" t="s">
        <v>145</v>
      </c>
    </row>
    <row r="83" spans="1:127" ht="20.100000000000001" customHeight="1">
      <c r="A83" s="210" t="s">
        <v>138</v>
      </c>
      <c r="B83" s="210"/>
      <c r="C83" s="210"/>
      <c r="D83" s="210"/>
      <c r="E83" s="210"/>
      <c r="F83" s="210"/>
      <c r="G83" s="210"/>
      <c r="H83" s="210"/>
      <c r="I83" s="210"/>
      <c r="J83" s="210"/>
      <c r="K83" s="210"/>
      <c r="L83" s="210"/>
      <c r="M83" s="210"/>
      <c r="N83" s="210"/>
      <c r="O83" s="210"/>
      <c r="P83" s="182">
        <f>SUM(P6:P82)</f>
        <v>1470758</v>
      </c>
      <c r="Q83" s="9" t="s">
        <v>145</v>
      </c>
      <c r="R83" s="9" t="s">
        <v>145</v>
      </c>
      <c r="S83" s="9" t="s">
        <v>145</v>
      </c>
      <c r="T83" s="182">
        <f>SUM(T6:T82)</f>
        <v>1558525</v>
      </c>
      <c r="U83" s="9" t="s">
        <v>145</v>
      </c>
      <c r="V83" s="182">
        <f>SUM(V6:V82)</f>
        <v>1123061</v>
      </c>
      <c r="W83" s="182">
        <f>SUM(W6:W82)</f>
        <v>1016127</v>
      </c>
      <c r="X83" s="182">
        <f>SUM(X6:X82)</f>
        <v>92889</v>
      </c>
      <c r="Y83" s="182">
        <f>SUM(Y6:Y82)</f>
        <v>6030</v>
      </c>
      <c r="Z83" s="182">
        <f>SUM(Z6:Z82)</f>
        <v>1283</v>
      </c>
      <c r="AA83" s="9" t="s">
        <v>145</v>
      </c>
      <c r="AB83" s="184">
        <f t="shared" ref="AB83:AV83" si="0">SUM(AB6:AB82)</f>
        <v>5305.8294999999998</v>
      </c>
      <c r="AC83" s="184">
        <f t="shared" si="0"/>
        <v>3179.7604999999994</v>
      </c>
      <c r="AD83" s="184">
        <f t="shared" si="0"/>
        <v>152.41</v>
      </c>
      <c r="AE83" s="184">
        <f t="shared" si="0"/>
        <v>112.61</v>
      </c>
      <c r="AF83" s="184">
        <f t="shared" si="0"/>
        <v>5458.2594999999992</v>
      </c>
      <c r="AG83" s="184">
        <f t="shared" si="0"/>
        <v>3292.3805000000002</v>
      </c>
      <c r="AH83" s="184">
        <f t="shared" si="0"/>
        <v>1023.2319999999999</v>
      </c>
      <c r="AI83" s="184">
        <f t="shared" si="0"/>
        <v>253.25550000000001</v>
      </c>
      <c r="AJ83" s="184">
        <f t="shared" si="0"/>
        <v>129.38400000000001</v>
      </c>
      <c r="AK83" s="184">
        <f t="shared" si="0"/>
        <v>19.108000000000001</v>
      </c>
      <c r="AL83" s="182">
        <f t="shared" si="0"/>
        <v>13721</v>
      </c>
      <c r="AM83" s="184">
        <f t="shared" si="0"/>
        <v>56216.269999999982</v>
      </c>
      <c r="AN83" s="184">
        <f t="shared" si="0"/>
        <v>53649.833999999995</v>
      </c>
      <c r="AO83" s="184">
        <f t="shared" si="0"/>
        <v>655.04599999999994</v>
      </c>
      <c r="AP83" s="184">
        <f t="shared" si="0"/>
        <v>315.99500000000006</v>
      </c>
      <c r="AQ83" s="184">
        <f t="shared" si="0"/>
        <v>1595.3999999999999</v>
      </c>
      <c r="AR83" s="9">
        <f t="shared" si="0"/>
        <v>281.19</v>
      </c>
      <c r="AS83" s="9">
        <f t="shared" si="0"/>
        <v>268.68</v>
      </c>
      <c r="AT83" s="182">
        <f t="shared" si="0"/>
        <v>1025043</v>
      </c>
      <c r="AU83" s="182">
        <f t="shared" si="0"/>
        <v>295204</v>
      </c>
      <c r="AV83" s="182">
        <f t="shared" si="0"/>
        <v>55995</v>
      </c>
      <c r="AW83" s="9" t="s">
        <v>145</v>
      </c>
      <c r="AX83" s="9" t="s">
        <v>145</v>
      </c>
      <c r="AY83" s="9" t="s">
        <v>145</v>
      </c>
      <c r="AZ83" s="9" t="s">
        <v>145</v>
      </c>
      <c r="BA83" s="9" t="s">
        <v>145</v>
      </c>
      <c r="BB83" s="9" t="s">
        <v>145</v>
      </c>
      <c r="BC83" s="9" t="s">
        <v>145</v>
      </c>
      <c r="BD83" s="9" t="s">
        <v>145</v>
      </c>
      <c r="BE83" s="9" t="s">
        <v>145</v>
      </c>
      <c r="BF83" s="9" t="s">
        <v>145</v>
      </c>
      <c r="BG83" s="9" t="s">
        <v>145</v>
      </c>
      <c r="BH83" s="9" t="s">
        <v>145</v>
      </c>
      <c r="BI83" s="9" t="s">
        <v>145</v>
      </c>
      <c r="BJ83" s="9" t="s">
        <v>145</v>
      </c>
      <c r="BK83" s="9" t="s">
        <v>145</v>
      </c>
      <c r="BL83" s="182">
        <f t="shared" ref="BL83:BR83" si="1">SUM(BL6:BL82)</f>
        <v>240366</v>
      </c>
      <c r="BM83" s="182">
        <f t="shared" si="1"/>
        <v>353325</v>
      </c>
      <c r="BN83" s="182">
        <f t="shared" si="1"/>
        <v>35655</v>
      </c>
      <c r="BO83" s="182">
        <f t="shared" si="1"/>
        <v>166320</v>
      </c>
      <c r="BP83" s="182">
        <f t="shared" si="1"/>
        <v>294845</v>
      </c>
      <c r="BQ83" s="182">
        <f t="shared" si="1"/>
        <v>1938115</v>
      </c>
      <c r="BR83" s="182">
        <f t="shared" si="1"/>
        <v>1420637</v>
      </c>
      <c r="BS83" s="9" t="s">
        <v>145</v>
      </c>
      <c r="BT83" s="184">
        <f>SUM(BT6:BT82)</f>
        <v>54863.094000000012</v>
      </c>
      <c r="BU83" s="184">
        <f>SUM(BU6:BU82)</f>
        <v>54746.400000000016</v>
      </c>
      <c r="BV83" s="9" t="s">
        <v>145</v>
      </c>
      <c r="BW83" s="9" t="s">
        <v>145</v>
      </c>
      <c r="BX83" s="182">
        <f t="shared" ref="BX83:CG83" si="2">SUM(BX6:BX82)</f>
        <v>32132.249999999996</v>
      </c>
      <c r="BY83" s="182">
        <f t="shared" si="2"/>
        <v>67694.899999999994</v>
      </c>
      <c r="BZ83" s="182">
        <f t="shared" si="2"/>
        <v>27902.469999999998</v>
      </c>
      <c r="CA83" s="182">
        <f t="shared" si="2"/>
        <v>5127.2599999999993</v>
      </c>
      <c r="CB83" s="182">
        <f t="shared" si="2"/>
        <v>838.19</v>
      </c>
      <c r="CC83" s="182">
        <f t="shared" si="2"/>
        <v>559.18999999999994</v>
      </c>
      <c r="CD83" s="182">
        <f t="shared" si="2"/>
        <v>3514.27</v>
      </c>
      <c r="CE83" s="182">
        <f t="shared" si="2"/>
        <v>739.73</v>
      </c>
      <c r="CF83" s="182">
        <f t="shared" si="2"/>
        <v>812.90999999999985</v>
      </c>
      <c r="CG83" s="182">
        <f t="shared" si="2"/>
        <v>77.956999999999994</v>
      </c>
      <c r="CH83" s="9" t="s">
        <v>145</v>
      </c>
      <c r="CI83" s="9" t="s">
        <v>145</v>
      </c>
      <c r="CJ83" s="9" t="s">
        <v>145</v>
      </c>
      <c r="CK83" s="9" t="s">
        <v>145</v>
      </c>
      <c r="CL83" s="9" t="s">
        <v>145</v>
      </c>
      <c r="CM83" s="9" t="s">
        <v>145</v>
      </c>
      <c r="CN83" s="9" t="s">
        <v>145</v>
      </c>
      <c r="CO83" s="9" t="s">
        <v>145</v>
      </c>
      <c r="CP83" s="184">
        <f t="shared" ref="CP83:CW83" si="3">SUM(CP6:CP82)</f>
        <v>18188.390000000003</v>
      </c>
      <c r="CQ83" s="184">
        <f t="shared" si="3"/>
        <v>6441.53</v>
      </c>
      <c r="CR83" s="184">
        <f t="shared" si="3"/>
        <v>326.39999999999998</v>
      </c>
      <c r="CS83" s="184">
        <f t="shared" si="3"/>
        <v>324</v>
      </c>
      <c r="CT83" s="184">
        <f t="shared" si="3"/>
        <v>177.4</v>
      </c>
      <c r="CU83" s="184">
        <f t="shared" si="3"/>
        <v>5671.0599999999995</v>
      </c>
      <c r="CV83" s="184">
        <f t="shared" si="3"/>
        <v>0</v>
      </c>
      <c r="CW83" s="184">
        <f t="shared" si="3"/>
        <v>6493.3399999999992</v>
      </c>
      <c r="CX83" s="9" t="s">
        <v>145</v>
      </c>
      <c r="CY83" s="184">
        <f t="shared" ref="CY83:DL83" si="4">SUM(CY6:CY82)</f>
        <v>80836.301779999994</v>
      </c>
      <c r="CZ83" s="184">
        <f t="shared" si="4"/>
        <v>1912.1855</v>
      </c>
      <c r="DA83" s="184">
        <f t="shared" si="4"/>
        <v>67928.60828</v>
      </c>
      <c r="DB83" s="184">
        <f t="shared" si="4"/>
        <v>10995.487999999999</v>
      </c>
      <c r="DC83" s="184">
        <f t="shared" si="4"/>
        <v>32519.639999999996</v>
      </c>
      <c r="DD83" s="184">
        <f t="shared" si="4"/>
        <v>803.79</v>
      </c>
      <c r="DE83" s="184">
        <f t="shared" si="4"/>
        <v>25795.404999999999</v>
      </c>
      <c r="DF83" s="184">
        <f t="shared" si="4"/>
        <v>5747.48</v>
      </c>
      <c r="DG83" s="184">
        <f t="shared" si="4"/>
        <v>173.04999999999998</v>
      </c>
      <c r="DH83" s="184">
        <f t="shared" si="4"/>
        <v>113355.99078000004</v>
      </c>
      <c r="DI83" s="184">
        <f t="shared" si="4"/>
        <v>48799.70055999999</v>
      </c>
      <c r="DJ83" s="184">
        <f t="shared" si="4"/>
        <v>0</v>
      </c>
      <c r="DK83" s="184">
        <f t="shared" si="4"/>
        <v>22816.199999999997</v>
      </c>
      <c r="DL83" s="184">
        <f t="shared" si="4"/>
        <v>32633.168220000003</v>
      </c>
      <c r="DM83" s="9" t="s">
        <v>145</v>
      </c>
      <c r="DN83" s="184">
        <f>SUM(DN6:DN82)</f>
        <v>9106.880000000001</v>
      </c>
      <c r="DO83" s="188" t="s">
        <v>145</v>
      </c>
      <c r="DP83" s="9" t="s">
        <v>145</v>
      </c>
      <c r="DQ83" s="9" t="s">
        <v>145</v>
      </c>
      <c r="DR83" s="9" t="s">
        <v>145</v>
      </c>
      <c r="DS83" s="9" t="s">
        <v>145</v>
      </c>
      <c r="DT83" s="9" t="s">
        <v>145</v>
      </c>
      <c r="DU83" s="9" t="s">
        <v>145</v>
      </c>
      <c r="DV83" s="9" t="s">
        <v>145</v>
      </c>
      <c r="DW83" s="9" t="s">
        <v>145</v>
      </c>
    </row>
    <row r="84" spans="1:127" ht="20.100000000000001" customHeight="1"/>
    <row r="85" spans="1:127" ht="12.75" customHeight="1">
      <c r="A85" s="202" t="s">
        <v>139</v>
      </c>
      <c r="B85" s="202"/>
      <c r="C85" s="202"/>
      <c r="D85" s="202"/>
      <c r="E85" s="202"/>
      <c r="F85" s="202"/>
      <c r="G85" s="202"/>
      <c r="H85" s="203">
        <v>77</v>
      </c>
      <c r="I85" s="203"/>
    </row>
    <row r="86" spans="1:127" ht="12.75" customHeight="1">
      <c r="A86" s="202" t="s">
        <v>140</v>
      </c>
      <c r="B86" s="202"/>
      <c r="C86" s="202"/>
      <c r="D86" s="202"/>
      <c r="E86" s="202"/>
      <c r="F86" s="202"/>
      <c r="G86" s="202"/>
      <c r="H86" s="203" t="s">
        <v>145</v>
      </c>
      <c r="I86" s="203"/>
    </row>
    <row r="87" spans="1:127" ht="12.75" customHeight="1">
      <c r="A87" s="141"/>
      <c r="B87" s="141"/>
      <c r="C87" s="141"/>
      <c r="D87" s="141"/>
      <c r="E87" s="141"/>
      <c r="F87" s="141"/>
      <c r="G87" s="141"/>
      <c r="H87" s="141"/>
      <c r="I87" s="141"/>
    </row>
    <row r="88" spans="1:127" ht="12.75" customHeight="1">
      <c r="A88" s="141"/>
      <c r="B88" s="141"/>
      <c r="C88" s="141"/>
      <c r="D88" s="141"/>
      <c r="E88" s="141"/>
      <c r="F88" s="141"/>
      <c r="G88" s="141"/>
      <c r="H88" s="141"/>
      <c r="I88" s="141"/>
    </row>
    <row r="89" spans="1:127" ht="12.75" customHeight="1">
      <c r="A89" s="204" t="s">
        <v>141</v>
      </c>
      <c r="B89" s="204"/>
      <c r="C89" s="204"/>
      <c r="D89" s="204"/>
      <c r="E89" s="204"/>
      <c r="F89" s="204"/>
      <c r="G89" s="207" t="s">
        <v>1140</v>
      </c>
      <c r="H89" s="207"/>
      <c r="I89" s="207"/>
    </row>
    <row r="90" spans="1:127" ht="12.75" customHeight="1">
      <c r="A90" s="205"/>
      <c r="B90" s="205"/>
      <c r="C90" s="205"/>
      <c r="D90" s="205"/>
      <c r="E90" s="205"/>
      <c r="F90" s="205"/>
      <c r="G90" s="208"/>
      <c r="H90" s="208"/>
      <c r="I90" s="208"/>
    </row>
    <row r="91" spans="1:127" ht="12.75" customHeight="1">
      <c r="A91" s="205"/>
      <c r="B91" s="205"/>
      <c r="C91" s="205"/>
      <c r="D91" s="205"/>
      <c r="E91" s="205"/>
      <c r="F91" s="205"/>
      <c r="G91" s="208"/>
      <c r="H91" s="208"/>
      <c r="I91" s="208"/>
    </row>
    <row r="92" spans="1:127" ht="12.75" customHeight="1">
      <c r="A92" s="205"/>
      <c r="B92" s="205"/>
      <c r="C92" s="205"/>
      <c r="D92" s="205"/>
      <c r="E92" s="205"/>
      <c r="F92" s="205"/>
      <c r="G92" s="208"/>
      <c r="H92" s="208"/>
      <c r="I92" s="208"/>
    </row>
    <row r="93" spans="1:127" ht="12.75" customHeight="1">
      <c r="A93" s="205"/>
      <c r="B93" s="205"/>
      <c r="C93" s="205"/>
      <c r="D93" s="205"/>
      <c r="E93" s="205"/>
      <c r="F93" s="205"/>
      <c r="G93" s="208"/>
      <c r="H93" s="208"/>
      <c r="I93" s="208"/>
    </row>
    <row r="94" spans="1:127" ht="12.75" customHeight="1">
      <c r="A94" s="206"/>
      <c r="B94" s="206"/>
      <c r="C94" s="206"/>
      <c r="D94" s="206"/>
      <c r="E94" s="206"/>
      <c r="F94" s="206"/>
      <c r="G94" s="209"/>
      <c r="H94" s="209"/>
      <c r="I94" s="209"/>
    </row>
  </sheetData>
  <mergeCells count="132">
    <mergeCell ref="AI2:AJ2"/>
    <mergeCell ref="A85:G85"/>
    <mergeCell ref="H85:I85"/>
    <mergeCell ref="AI3:AI4"/>
    <mergeCell ref="C2:C4"/>
    <mergeCell ref="B2:B4"/>
    <mergeCell ref="AJ3:AJ4"/>
    <mergeCell ref="P2:P4"/>
    <mergeCell ref="Q2:Q4"/>
    <mergeCell ref="R2:R4"/>
    <mergeCell ref="S2:S4"/>
    <mergeCell ref="A83:O83"/>
    <mergeCell ref="T2:T4"/>
    <mergeCell ref="U2:U4"/>
    <mergeCell ref="V2:Z2"/>
    <mergeCell ref="AB2:AH2"/>
    <mergeCell ref="L2:L4"/>
    <mergeCell ref="M2:M4"/>
    <mergeCell ref="N2:N4"/>
    <mergeCell ref="A86:G86"/>
    <mergeCell ref="H86:I86"/>
    <mergeCell ref="A89:F94"/>
    <mergeCell ref="G89:I94"/>
    <mergeCell ref="O2:O4"/>
    <mergeCell ref="A2:A4"/>
    <mergeCell ref="E2:E4"/>
    <mergeCell ref="F2:F4"/>
    <mergeCell ref="G2:G4"/>
    <mergeCell ref="H2:H4"/>
    <mergeCell ref="I2:I4"/>
    <mergeCell ref="D3:D4"/>
    <mergeCell ref="J2:J4"/>
    <mergeCell ref="K2:K4"/>
    <mergeCell ref="AQ2:AQ4"/>
    <mergeCell ref="AT2:AV2"/>
    <mergeCell ref="AW2:AW4"/>
    <mergeCell ref="DP1:DV1"/>
    <mergeCell ref="DH3:DH4"/>
    <mergeCell ref="A1:Z1"/>
    <mergeCell ref="AB1:AX1"/>
    <mergeCell ref="AY1:CN1"/>
    <mergeCell ref="CO1:CX1"/>
    <mergeCell ref="CY1:DO1"/>
    <mergeCell ref="AK2:AK4"/>
    <mergeCell ref="AL2:AL4"/>
    <mergeCell ref="AM2:AM4"/>
    <mergeCell ref="AN2:AN4"/>
    <mergeCell ref="AO2:AO4"/>
    <mergeCell ref="AP2:AP4"/>
    <mergeCell ref="BC2:BC4"/>
    <mergeCell ref="BD2:BE2"/>
    <mergeCell ref="BF2:BG2"/>
    <mergeCell ref="BF3:BF4"/>
    <mergeCell ref="BG3:BG4"/>
    <mergeCell ref="BE3:BE4"/>
    <mergeCell ref="CV3:CV4"/>
    <mergeCell ref="CW3:CX3"/>
    <mergeCell ref="CY3:DB3"/>
    <mergeCell ref="DC3:DG3"/>
    <mergeCell ref="DI3:DI4"/>
    <mergeCell ref="AX2:AX4"/>
    <mergeCell ref="AY2:AY4"/>
    <mergeCell ref="AZ2:AZ4"/>
    <mergeCell ref="BA2:BA4"/>
    <mergeCell ref="BB2:BB4"/>
    <mergeCell ref="BH2:BK2"/>
    <mergeCell ref="BL2:BN2"/>
    <mergeCell ref="BO2:BP2"/>
    <mergeCell ref="BQ2:BQ4"/>
    <mergeCell ref="BR2:BR4"/>
    <mergeCell ref="BS2:BS4"/>
    <mergeCell ref="BH3:BH4"/>
    <mergeCell ref="BI3:BI4"/>
    <mergeCell ref="BJ3:BJ4"/>
    <mergeCell ref="BK3:BK4"/>
    <mergeCell ref="DU3:DU4"/>
    <mergeCell ref="DV3:DV4"/>
    <mergeCell ref="BO3:BO4"/>
    <mergeCell ref="BP3:BP4"/>
    <mergeCell ref="CO2:CO4"/>
    <mergeCell ref="CP2:CP4"/>
    <mergeCell ref="DQ3:DQ4"/>
    <mergeCell ref="BT2:BT4"/>
    <mergeCell ref="BU2:BU4"/>
    <mergeCell ref="BV2:BV4"/>
    <mergeCell ref="AD3:AE3"/>
    <mergeCell ref="AF3:AG3"/>
    <mergeCell ref="AH3:AH4"/>
    <mergeCell ref="BD3:BD4"/>
    <mergeCell ref="DJ3:DK3"/>
    <mergeCell ref="DL3:DM3"/>
    <mergeCell ref="BL3:BL4"/>
    <mergeCell ref="BM3:BM4"/>
    <mergeCell ref="BN3:BN4"/>
    <mergeCell ref="CU3:CU4"/>
    <mergeCell ref="V3:V4"/>
    <mergeCell ref="W3:W4"/>
    <mergeCell ref="X3:X4"/>
    <mergeCell ref="Y3:Y4"/>
    <mergeCell ref="Z3:Z4"/>
    <mergeCell ref="AB3:AC3"/>
    <mergeCell ref="AA2:AA4"/>
    <mergeCell ref="BW2:BW4"/>
    <mergeCell ref="DP2:DQ2"/>
    <mergeCell ref="CQ3:CQ4"/>
    <mergeCell ref="DP3:DP4"/>
    <mergeCell ref="DW1:DW4"/>
    <mergeCell ref="AR2:AS2"/>
    <mergeCell ref="AR3:AR4"/>
    <mergeCell ref="AS3:AS4"/>
    <mergeCell ref="DN3:DO3"/>
    <mergeCell ref="DT3:DT4"/>
    <mergeCell ref="CY2:DH2"/>
    <mergeCell ref="DI2:DO2"/>
    <mergeCell ref="BX2:CB2"/>
    <mergeCell ref="CC2:CG2"/>
    <mergeCell ref="CH2:CI2"/>
    <mergeCell ref="CJ2:CJ4"/>
    <mergeCell ref="CK2:CK4"/>
    <mergeCell ref="CL2:CL4"/>
    <mergeCell ref="CM2:CM4"/>
    <mergeCell ref="CN2:CN4"/>
    <mergeCell ref="DR2:DR4"/>
    <mergeCell ref="DS2:DS4"/>
    <mergeCell ref="DT2:DV2"/>
    <mergeCell ref="AT3:AT4"/>
    <mergeCell ref="AU3:AU4"/>
    <mergeCell ref="AV3:AV4"/>
    <mergeCell ref="CR3:CR4"/>
    <mergeCell ref="CS3:CS4"/>
    <mergeCell ref="CT3:CT4"/>
    <mergeCell ref="CQ2:CX2"/>
  </mergeCells>
  <dataValidations xWindow="920" yWindow="666" count="61">
    <dataValidation type="list" allowBlank="1" showInputMessage="1" showErrorMessage="1" prompt="Wybrac z listy rozwijanej" sqref="C52 C17 C26:C27 C29 C44 C8 C56 C58 C62 C78">
      <formula1>"TAK,NIE"</formula1>
      <formula2>0</formula2>
    </dataValidation>
    <dataValidation type="list" allowBlank="1" showInputMessage="1" showErrorMessage="1" prompt="wybór z listy rozwijanej" sqref="BV52 BV17 BV26:BV27 BV29 BV44 BV8 BV56 BV58 BV62 BV78">
      <formula1>"B,non B,PUB1,non PUB1,PUB2,non PUB2"</formula1>
      <formula2>0</formula2>
    </dataValidation>
    <dataValidation type="list" allowBlank="1" showInputMessage="1" showErrorMessage="1" prompt="wybór z listy rozwijanej" sqref="BW52 BW17 BW26:BW27 BW29 BW44 BW8 BW56 BW58 BW62 BW78">
      <formula1>"1,0"</formula1>
      <formula2>0</formula2>
    </dataValidation>
    <dataValidation type="list" allowBlank="1" showErrorMessage="1" sqref="BA52 BA17 BA26:BA27 BA29 BA36 BA8 BA56 BA58 BA62 BA78">
      <formula1>"0,1,nie uzyskano danych z oczyszczalni"</formula1>
      <formula2>0</formula2>
    </dataValidation>
    <dataValidation type="list" allowBlank="1" showInputMessage="1" showErrorMessage="1" prompt="wybór z listy rozwijanej" sqref="U52 U17 U26:U27 U29 U8 U56 U58 U62 U78">
      <formula1>"BC,0,1,2,3"</formula1>
      <formula2>0</formula2>
    </dataValidation>
    <dataValidation type="list" allowBlank="1" showInputMessage="1" showErrorMessage="1" prompt="wybór z listy rozwijanej" sqref="Q52 Q17 Q26:Q27 Q29 Q36 Q44 Q8 Q56 Q58 Q62 Q78">
      <formula1>"1,2,3"</formula1>
      <formula2>0</formula2>
    </dataValidation>
    <dataValidation type="list" allowBlank="1" showInputMessage="1" showErrorMessage="1" prompt="wybór z listy rozwijanej" sqref="R52 R17 R26:R27 R29 R36 U36 U44 R44 R8 R56 R58 R62 R78">
      <formula1>"0,1,2,3"</formula1>
      <formula2>0</formula2>
    </dataValidation>
    <dataValidation type="list" allowBlank="1" showInputMessage="1" showErrorMessage="1" prompt="wybór z listy rozwijanej" sqref="J52 J17 J26:J27 J29 J36 J44 J8 J56 J58 J62 J78">
      <formula1>"DO,KP,LE,LU,LO,MP,MZ,OP,PL,PK,PM,SL,SW,WM,WL,ZA"</formula1>
      <formula2>0</formula2>
    </dataValidation>
    <dataValidation type="list" allowBlank="1" showErrorMessage="1" sqref="E52 E17 E26:E27 E29 E44 E8 E56 E58 E62 E78">
      <formula1>"0,1,brak sprawozdania"</formula1>
      <formula2>0</formula2>
    </dataValidation>
    <dataValidation allowBlank="1" showInputMessage="1" showErrorMessage="1" prompt="Opis w postaci tekstowej" sqref="AR52:AS52 AA52 AR17:AS17 AA29 AR29:AS29 AA44 AR44:AS44 AA17 AA56 AR56:AS56">
      <formula1>0</formula1>
      <formula2>0</formula2>
    </dataValidation>
    <dataValidation type="list" allowBlank="1" showInputMessage="1" showErrorMessage="1" prompt="Wybór z lizsty rozwijanej" sqref="N42:N44 N77:N78 N50:N66 N81:N82 N75 N72:N73 N68:N70 N29:N40 N23 N6:N19">
      <formula1>"MGMW,GMW,GM,GW,OW"</formula1>
      <formula2>0</formula2>
    </dataValidation>
    <dataValidation type="list" allowBlank="1" showInputMessage="1" showErrorMessage="1" prompt="wybór z listy rozwijanej" sqref="CJ52:CK52">
      <formula1>"BN,M,MO,R,RM,L, nie dotyczy"</formula1>
      <formula2>0</formula2>
    </dataValidation>
    <dataValidation type="list" allowBlank="1" showInputMessage="1" showErrorMessage="1" prompt="Wybór z listy rozwijanej" sqref="L52">
      <formula1>"Wisła, Odra, Dniestr, Dunaj, Jarft, Łaba, Niemo, Pręgoła, Świeża, Ücker"</formula1>
      <formula2>0</formula2>
    </dataValidation>
    <dataValidation type="list" allowBlank="1" showInputMessage="1" showErrorMessage="1" prompt="Wybór z lizsty rozwijanej" sqref="K52">
      <formula1>"MW,GW,SW,DW,GO,SO,WT,DO, Dniestru, Czarnej Orawy, Czadeczki, Morawy, Jarft, Izery,  Łaby i Ostrożnicy , Metuje, Orlicy, Niemna,Łyny i Węgorapy, Świeżej, Ücker "</formula1>
      <formula2>0</formula2>
    </dataValidation>
    <dataValidation type="list" allowBlank="1" showErrorMessage="1" sqref="F52">
      <formula1>"Aglomeracja z 1 OŚ, Wiersz aglo z wieloma OŚ, Wiersz OŚ w aglo z wieloma OŚ"</formula1>
      <formula2>0</formula2>
    </dataValidation>
    <dataValidation allowBlank="1" showInputMessage="1" showErrorMessage="1" prompt="Opis w postaci tekstowej" sqref="AR48:AS49 AA21 AR13:AS15 AA48:AA49 AA9:AA11 AR9:AS11 AR6:AS7"/>
    <dataValidation type="list" allowBlank="1" showInputMessage="1" showErrorMessage="1" sqref="E42:E43 E18:E25 E28">
      <formula1>"0,1,brak sprawozdania"</formula1>
    </dataValidation>
    <dataValidation type="list" allowBlank="1" showInputMessage="1" showErrorMessage="1" sqref="F42:F43 F18:F25 F28">
      <formula1>"Aglomeracja z 1 OŚ, Wiersz aglo z wieloma OŚ, Wiersz OŚ w aglo z wieloma OŚ"</formula1>
    </dataValidation>
    <dataValidation type="list" allowBlank="1" showInputMessage="1" showErrorMessage="1" prompt="wybór z listy rozwijanej" sqref="J42:J43 J18:J25 J28">
      <formula1>"DO,KP,LE,LU,LO,MP,MZ,OP,PL,PK,PM,SL,SW,WM,WL,ZA"</formula1>
    </dataValidation>
    <dataValidation type="list" allowBlank="1" showInputMessage="1" showErrorMessage="1" prompt="Wybór z lizsty rozwijanej" sqref="K42:K43 K18:K25 K28 K6 K11">
      <formula1>"MW,GW,SW,DW,GO,SO,WT,DO, Dniestru, Czarnej Orawy, Czadeczki, Morawy, Jarft, Izery,  Łaby i Ostrożnicy , Metuje, Orlicy, Niemna,Łyny i Węgorapy, Świeżej, Ücker "</formula1>
    </dataValidation>
    <dataValidation type="list" allowBlank="1" showInputMessage="1" showErrorMessage="1" prompt="Wybór z listy rozwijanej" sqref="L42:L43 L18:L25 L28">
      <formula1>"Wisła, Odra, Dniestr, Dunaj, Jarft, Łaba, Niemo, Pręgoła, Świeża, Ücker"</formula1>
    </dataValidation>
    <dataValidation type="list" allowBlank="1" showInputMessage="1" showErrorMessage="1" prompt="wybór z listy rozwijanej" sqref="R42:R43 R18:R25 R28">
      <formula1>"0,1,2,3"</formula1>
    </dataValidation>
    <dataValidation type="list" allowBlank="1" showInputMessage="1" showErrorMessage="1" prompt="wybór z listy rozwijanej" sqref="Q42:Q43 Q18:Q25 Q28">
      <formula1>"1,2,3"</formula1>
    </dataValidation>
    <dataValidation type="list" allowBlank="1" showInputMessage="1" showErrorMessage="1" prompt="wybór z listy rozwijanej" sqref="U42:U43 U18:U25 U28">
      <formula1>"BC,0,1,2,3"</formula1>
    </dataValidation>
    <dataValidation type="list" allowBlank="1" showInputMessage="1" showErrorMessage="1" sqref="BA42:BA43 BA18:BA25 BA28">
      <formula1>"0,1,nie uzyskano danych z oczyszczalni"</formula1>
    </dataValidation>
    <dataValidation type="whole" allowBlank="1" showInputMessage="1" showErrorMessage="1" prompt="Tylko wartości liczbowe &lt;0 ; 500000&gt;" sqref="BL45:BP72 BO37:BP37 BL44:BN44">
      <formula1>0</formula1>
      <formula2>500000</formula2>
    </dataValidation>
    <dataValidation type="list" allowBlank="1" showInputMessage="1" showErrorMessage="1" prompt="wybór z listy rozwijanej" sqref="CJ42:CK43 CH14:CI14 CJ18:CK25 CJ28:CK28">
      <formula1>"BN,M,MO,R,RM,L, nie dotyczy"</formula1>
    </dataValidation>
    <dataValidation type="list" allowBlank="1" showInputMessage="1" showErrorMessage="1" prompt="wybór z listy rozwijanej" sqref="BW42:BW43 BW18:BW25 BW28">
      <formula1>"1,0"</formula1>
    </dataValidation>
    <dataValidation type="list" allowBlank="1" showInputMessage="1" showErrorMessage="1" prompt="wybór z listy rozwijanej" sqref="BV42:BV43 BV18:BV25 BV28">
      <formula1>"B,non B,PUB1,non PUB1,PUB2,non PUB2"</formula1>
    </dataValidation>
    <dataValidation type="list" allowBlank="1" showInputMessage="1" showErrorMessage="1" prompt="Wybrac z listy rozwijanej" sqref="C42:C43 C18:C25 C28">
      <formula1>"TAK,NIE"</formula1>
    </dataValidation>
    <dataValidation type="list" allowBlank="1" showInputMessage="1" showErrorMessage="1" prompt="Wybór z lizsty rozwijanej" sqref="N20:N22 N45:N49 N24:N28">
      <formula1>"MGMW,GMW,GM,GW,OW"</formula1>
    </dataValidation>
    <dataValidation type="decimal" allowBlank="1" showInputMessage="1" showErrorMessage="1" prompt="Tylko wartości liczbowe &lt;0 ; 100&gt;" sqref="AW37">
      <formula1>0</formula1>
      <formula2>100</formula2>
    </dataValidation>
    <dataValidation type="decimal" allowBlank="1" showInputMessage="1" showErrorMessage="1" prompt="Wartości liczbowe z przedziału &lt;0;100&gt;" sqref="CF14:CG14">
      <formula1>0</formula1>
      <formula2>100</formula2>
    </dataValidation>
    <dataValidation type="decimal" allowBlank="1" showInputMessage="1" showErrorMessage="1" prompt="Wartości liczbowe z przedziału &lt;0;20000&gt;" sqref="DN14">
      <formula1>0</formula1>
      <formula2>20000</formula2>
    </dataValidation>
    <dataValidation type="decimal" allowBlank="1" showInputMessage="1" showErrorMessage="1" prompt="Wartości liczbowe [tyś. zł]  z przedziału &lt;0;250000&gt;" sqref="CY15:DL82">
      <formula1>0</formula1>
      <formula2>250000</formula2>
    </dataValidation>
    <dataValidation type="list" allowBlank="1" showInputMessage="1" showErrorMessage="1" prompt="wybór z listy rozwijanej" sqref="CJ8:CK8 CJ17:CK17 CJ26:CK27 CJ29:CK29 CJ44:CK44 CJ56:CK56 CJ58:CK58 CJ62:CK62 CJ78:CK78 CJ39:CK39">
      <formula1>"BN,M,MO,R,RM,L,nie dotyczy"</formula1>
      <formula2>0</formula2>
    </dataValidation>
    <dataValidation type="decimal" allowBlank="1" showInputMessage="1" showErrorMessage="1" prompt="wartości liczbowe z zakresu &lt;0;1000&gt;" sqref="AR8:AS8 AR50:AS50 AR18:AS20 AR12:AS12 AR22:AS27 AR30:AS31">
      <formula1>0</formula1>
      <formula2>1000</formula2>
    </dataValidation>
    <dataValidation type="list" allowBlank="1" showInputMessage="1" showErrorMessage="1" prompt="Wybór z listy rozwijanej" sqref="L8 L17 L26:L27 L29 L36 L44 L56 L58 L62 L78 L66">
      <formula1>"Wisła,Odra,Dniestr,Dunaj,Jarft,Łaba,Niemo,Pręgoła,Świeża,Ücker"</formula1>
      <formula2>0</formula2>
    </dataValidation>
    <dataValidation type="list" allowBlank="1" showInputMessage="1" showErrorMessage="1" prompt="Wybór z lizsty rozwijanej" sqref="K8 K17 K26:K27 K29 K36 K44 K56 K58 K62 K78 K66">
      <formula1>"MW,GW,SW,DW,GO,SO,WT,DO,Dniestru,Czarnej Orawy,Czadeczki,Morawy,Jarft,Izery,Łaby i Ostrożnicy ,Metuje,Orlicy,Niemna,Łyny i Węgorapy,Świeżej,Ücker "</formula1>
      <formula2>0</formula2>
    </dataValidation>
    <dataValidation type="list" allowBlank="1" showErrorMessage="1" sqref="F8 F17 F26:F27 F29 F44 F56 F58 F62 F78 F66">
      <formula1>"Aglomeracja z 1 OŚ,Wiersz aglo z wieloma OŚ,Wiersz OŚ w aglo z wieloma OŚ"</formula1>
      <formula2>0</formula2>
    </dataValidation>
    <dataValidation type="list" operator="equal" allowBlank="1" showInputMessage="1" showErrorMessage="1" prompt="wybór z listy rozwijanej" sqref="CJ41:CK41">
      <formula1>"BN,M,MO,R,RM,L,nie dotyczy"</formula1>
      <formula2>0</formula2>
    </dataValidation>
    <dataValidation type="list" operator="equal" allowBlank="1" showInputMessage="1" showErrorMessage="1" prompt="wybór z listy rozwijanej" sqref="BW41">
      <formula1>"1,0"</formula1>
      <formula2>0</formula2>
    </dataValidation>
    <dataValidation type="list" operator="equal" allowBlank="1" showInputMessage="1" showErrorMessage="1" prompt="wybór z listy rozwijanej" sqref="BV41">
      <formula1>"B,non B,PUB1,non PUB1,PUB2,non PUB2"</formula1>
      <formula2>0</formula2>
    </dataValidation>
    <dataValidation type="list" operator="equal" allowBlank="1" showErrorMessage="1" sqref="BA41">
      <formula1>"0,1,nie uzyskano danych z oczyszczalni"</formula1>
      <formula2>0</formula2>
    </dataValidation>
    <dataValidation operator="equal" allowBlank="1" showInputMessage="1" showErrorMessage="1" prompt="Opis w postaci tekstowej" sqref="AA41 AR41:AS41">
      <formula1>0</formula1>
      <formula2>0</formula2>
    </dataValidation>
    <dataValidation type="list" operator="equal" allowBlank="1" showInputMessage="1" showErrorMessage="1" prompt="wybór z listy rozwijanej" sqref="U41">
      <formula1>"BC,0,1,2,3"</formula1>
      <formula2>0</formula2>
    </dataValidation>
    <dataValidation type="list" operator="equal" allowBlank="1" showInputMessage="1" showErrorMessage="1" prompt="wybór z listy rozwijanej" sqref="R41">
      <formula1>"0,1,2,3"</formula1>
      <formula2>0</formula2>
    </dataValidation>
    <dataValidation type="list" operator="equal" allowBlank="1" showInputMessage="1" showErrorMessage="1" prompt="wybór z listy rozwijanej" sqref="Q41">
      <formula1>"1,2,3"</formula1>
      <formula2>0</formula2>
    </dataValidation>
    <dataValidation type="list" operator="equal" allowBlank="1" showInputMessage="1" showErrorMessage="1" prompt="Wybór z lizsty rozwijanej" sqref="N41">
      <formula1>"MGMW,GMW,GM,GW,OW"</formula1>
      <formula2>0</formula2>
    </dataValidation>
    <dataValidation type="list" operator="equal" allowBlank="1" showInputMessage="1" showErrorMessage="1" prompt="Wybór z listy rozwijanej" sqref="L41">
      <formula1>"Wisła,Odra,Dniestr,Dunaj,Jarft,Łaba,Niemo,Pręgoła,Świeża,Ücker"</formula1>
      <formula2>0</formula2>
    </dataValidation>
    <dataValidation type="list" operator="equal" allowBlank="1" showInputMessage="1" showErrorMessage="1" prompt="Wybór z lizsty rozwijanej" sqref="K41">
      <formula1>"MW,GW,SW,DW,GO,SO,WT,DO,Dniestru,Czarnej Orawy,Czadeczki,Morawy,Jarft,Izery,Łaby i Ostrożnicy ,Metuje,Orlicy,Niemna,Łyny i Węgorapy,Świeżej,Ücker "</formula1>
      <formula2>0</formula2>
    </dataValidation>
    <dataValidation type="list" operator="equal" allowBlank="1" showInputMessage="1" showErrorMessage="1" prompt="wybór z listy rozwijanej" sqref="J41">
      <formula1>"DO,KP,LE,LU,LO,MP,MZ,OP,PL,PK,PM,SL,SW,WM,WL,ZA"</formula1>
      <formula2>0</formula2>
    </dataValidation>
    <dataValidation type="list" operator="equal" allowBlank="1" showErrorMessage="1" sqref="F41">
      <formula1>"Aglomeracja z 1 OŚ,Wiersz aglo z wieloma OŚ,Wiersz OŚ w aglo z wieloma OŚ"</formula1>
      <formula2>0</formula2>
    </dataValidation>
    <dataValidation type="list" operator="equal" allowBlank="1" showErrorMessage="1" sqref="E41">
      <formula1>"0,1,brak sprawozdania"</formula1>
      <formula2>0</formula2>
    </dataValidation>
    <dataValidation type="list" operator="equal" allowBlank="1" showInputMessage="1" showErrorMessage="1" prompt="Wybrac z listy rozwijanej" sqref="C41">
      <formula1>"TAK,NIE"</formula1>
      <formula2>0</formula2>
    </dataValidation>
    <dataValidation type="list" allowBlank="1" showInputMessage="1" showErrorMessage="1" prompt="Wybór z listy rozwijanej" sqref="L16">
      <formula1>"Wisła,Odra,Dniestr,Dunaj,Jarft,Łaba,Niemo,Pręgoła,Świeża,Ücker"</formula1>
    </dataValidation>
    <dataValidation type="list" allowBlank="1" showInputMessage="1" showErrorMessage="1" prompt="Wybór z lizsty rozwijanej" sqref="K16">
      <formula1>"MW,GW,SW,DW,GO,SO,WT,DO,Dniestru,Czarnej Orawy,Czadeczki,Morawy,Jarft,Izery,Łaby i Ostrożnicy ,Metuje,Orlicy,Niemna,Łyny i Węgorapy,Świeżej,Ücker "</formula1>
    </dataValidation>
    <dataValidation type="list" allowBlank="1" showErrorMessage="1" sqref="F16">
      <formula1>"Aglomeracja z 1 OŚ,Wiersz aglo z wieloma OŚ,Wiersz OŚ w aglo z wieloma OŚ"</formula1>
    </dataValidation>
    <dataValidation type="list" allowBlank="1" showInputMessage="1" showErrorMessage="1" prompt="wybór z listy rozwijanej" sqref="CJ16:CK16">
      <formula1>"BN,M,MO,R,RM,L,nie dotyczy"</formula1>
    </dataValidation>
    <dataValidation type="list" allowBlank="1" showErrorMessage="1" sqref="E16">
      <formula1>"0,1,brak sprawozdania"</formula1>
    </dataValidation>
    <dataValidation type="list" allowBlank="1" showErrorMessage="1" sqref="BA16">
      <formula1>"0,1,nie uzyskano danych z oczyszczalni"</formula1>
    </dataValidation>
  </dataValidations>
  <hyperlinks>
    <hyperlink ref="B8" r:id="rId1"/>
    <hyperlink ref="B17" r:id="rId2"/>
  </hyperlinks>
  <pageMargins left="0.51181102362204722" right="0.70866141732283472" top="0.74803149606299213" bottom="0.74803149606299213" header="0.31496062992125984" footer="0.31496062992125984"/>
  <pageSetup paperSize="9" scale="65" orientation="landscape" r:id="rId3"/>
  <drawing r:id="rId4"/>
  <extLst>
    <ext xmlns:x14="http://schemas.microsoft.com/office/spreadsheetml/2009/9/main" uri="{CCE6A557-97BC-4b89-ADB6-D9C93CAAB3DF}">
      <x14:dataValidations xmlns:xm="http://schemas.microsoft.com/office/excel/2006/main" xWindow="920" yWindow="666" count="2">
        <x14:dataValidation type="list" allowBlank="1" showInputMessage="1" showErrorMessage="1">
          <x14:formula1>
            <xm:f>[1]dictionaries!#REF!</xm:f>
          </x14:formula1>
          <xm:sqref>F71 F76 F79:F80</xm:sqref>
        </x14:dataValidation>
        <x14:dataValidation type="list" allowBlank="1" showInputMessage="1" showErrorMessage="1">
          <x14:formula1>
            <xm:f>[1]dictionaries!#REF!</xm:f>
          </x14:formula1>
          <xm:sqref>E71 E76 E79:E80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Waligóra</dc:creator>
  <cp:lastModifiedBy>Michał Chomej</cp:lastModifiedBy>
  <cp:lastPrinted>2014-01-30T13:57:46Z</cp:lastPrinted>
  <dcterms:created xsi:type="dcterms:W3CDTF">2014-01-27T08:11:29Z</dcterms:created>
  <dcterms:modified xsi:type="dcterms:W3CDTF">2015-01-23T14:24:55Z</dcterms:modified>
</cp:coreProperties>
</file>