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4000" windowHeight="9135"/>
  </bookViews>
  <sheets>
    <sheet name="Zał_1_PROTOKÓŁ" sheetId="1" r:id="rId1"/>
  </sheets>
  <definedNames>
    <definedName name="_xlnm.Print_Area" localSheetId="0">Zał_1_PROTOKÓŁ!$B$1:$H$27</definedName>
  </definedNames>
  <calcPr calcId="145621"/>
</workbook>
</file>

<file path=xl/calcChain.xml><?xml version="1.0" encoding="utf-8"?>
<calcChain xmlns="http://schemas.openxmlformats.org/spreadsheetml/2006/main">
  <c r="G20" i="1" l="1"/>
  <c r="G12" i="1"/>
  <c r="G26" i="1"/>
  <c r="G23" i="1"/>
  <c r="H25" i="1" l="1"/>
  <c r="G27" i="1"/>
  <c r="H22" i="1"/>
  <c r="H6" i="1"/>
  <c r="H9" i="1"/>
  <c r="H8" i="1"/>
  <c r="H7" i="1"/>
  <c r="H5" i="1"/>
</calcChain>
</file>

<file path=xl/sharedStrings.xml><?xml version="1.0" encoding="utf-8"?>
<sst xmlns="http://schemas.openxmlformats.org/spreadsheetml/2006/main" count="47" uniqueCount="43">
  <si>
    <t xml:space="preserve">Nazwa zadania </t>
  </si>
  <si>
    <t xml:space="preserve">Nazwa i adres organizacji pozarządowej lub innego podmiotu  wymienionego w art. 3 ust. 3 ustawy o działalności pożytku publicznego 
i o wolontariacie
</t>
  </si>
  <si>
    <t>"Wsparcie żywnościowe osób bezdomnych"</t>
  </si>
  <si>
    <t>Caritas Archidiecezji Warmińskiej
ul. Grunwaldzka 45 
10-125 Olsztyn</t>
  </si>
  <si>
    <t>Razem</t>
  </si>
  <si>
    <t>L.p.</t>
  </si>
  <si>
    <t xml:space="preserve">Średnia liczba punktów </t>
  </si>
  <si>
    <t>"Od seniora dla juniora"</t>
  </si>
  <si>
    <t>Olsztyńskie Stowarzyszenie Pomocy Telefonicznej
ul. Grunwaldzka 7A 
10-123 Olsztyn</t>
  </si>
  <si>
    <t>Warmińsko-Mazurski Sejmik Osób Niepełnosprawnych
Al. M.J. Piłsudskiego 7/9 lok. 14
10-575 Olsztyn</t>
  </si>
  <si>
    <t>Wolontariat osób starszych w Olsztyńskim Telefonie Zaufania "Anonimowy Przyjaciel", Konferencja dla wolontariuszy OTZ z okazji jubileuszu 45-lecia działalności, nt.:"Jak skuteczniej pomagać osobom samotnym i starszym "</t>
  </si>
  <si>
    <t>"I TY będziesz Seniorem"</t>
  </si>
  <si>
    <t xml:space="preserve">Akademia Trzeciego Wieku Przy Miejskim Ośrodku Kultury w Olsztynie
ul.Erwina Kruka 3
10-538 Olsztyn </t>
  </si>
  <si>
    <t xml:space="preserve">"Międzypokoleniowy Turniej Tenisa Stołowego Placówek Opiekuńczo-Wychowawczych Województwa Warmińsko-Mazurskiego" </t>
  </si>
  <si>
    <t xml:space="preserve">"Stawiamy na seniorów" </t>
  </si>
  <si>
    <t>Federacja Uniwersytetów Trzeciego Wieku Warmii i Mazur 
ul. M.Kopernika 45/1
10-512 Olsztyn</t>
  </si>
  <si>
    <t>XII Wojewódzka konferencja z okazji Międzynarodowego Dnia Osób Starszych</t>
  </si>
  <si>
    <t xml:space="preserve">Caritas Diecezji Elbląskiej
ul.Zamkowa 17
82-300 Elbląg </t>
  </si>
  <si>
    <t>Stowarzyszenie Pomocy Dzieciom i Ich Rodzinom "Dajemy Szansę"
ul.Kwiatowa 6a
11-034 Stawiguda</t>
  </si>
  <si>
    <t>"Bo warto się spotkać"</t>
  </si>
  <si>
    <t>Stowarzyszenie na rzecz osób bezdomnych i potrzebujących "Od nowa…" 
ul.Nowodworska 49
82-300 Elbląg</t>
  </si>
  <si>
    <t>"Usługi medyczno-pielęgniarskie dla bezdomnych z terenu województwa warmińsko-mazurskiego"</t>
  </si>
  <si>
    <t xml:space="preserve">Bank Żywności w Olsztynie
ul.Bohaterów Monte Cassino 4
10-165 Olsztyn </t>
  </si>
  <si>
    <t>"Tu jesteśmy u siebie. Jadłodajnia i kawiarenka dla bezdomnych. Edycja 2019"</t>
  </si>
  <si>
    <t>Caritas Diecezji Ełckiej
ul. Ks. Prał. Mariana Szczęsnego 1
19-300 Ełk</t>
  </si>
  <si>
    <t>"Wspieranie działań na rzecz osób bezdomnych"</t>
  </si>
  <si>
    <t>Bank Żywności w Elblągu
ul.Stefczyka 7/8
82-300 Elbląg</t>
  </si>
  <si>
    <t xml:space="preserve">"Pomoc w dożywianiu bezdomnych" </t>
  </si>
  <si>
    <t>"Wyglądać jak człowiek. Łaźnia dla bezdomnych. Edycja 2019"</t>
  </si>
  <si>
    <t xml:space="preserve">1.2. Zakres zadań: Wspieranie działań na rzecz osób bezdomnych. 
Zgodnie z ogłoszeniem konkursowym na realizację zadań określonych w pkt. 1.2 przeznaczono 37 600 zł. </t>
  </si>
  <si>
    <t>XXI Festyn integracyjny "Jesteśmy razem"</t>
  </si>
  <si>
    <t xml:space="preserve">Fundacja „CIVITAS CHRISTIANA” 
ul. Wspólna 25
00-519 Warszawa
</t>
  </si>
  <si>
    <t>Wydanie dwóch numerów biuletynu promującego działania realizowane w ramach XXI Warmińsko-Mazurskich Dni Rodziny</t>
  </si>
  <si>
    <t xml:space="preserve">1.1. Zakres zadań: wspieranie osób samotnych i starszych, w tym aktywności społecznej osób starszych, ze szczególnym uwzględnieniem terenów wiejskich, wzmacnianie i promowanie integracji międzypokoleniowej, organizacja w Olsztynie w pierwszej dekadzie października, jednodniowej XII Wojewódzkiej konferencji z okazji Międzynarodowego Dnia Osób Starszych obchodzonego 1 października każdego roku. 
Zgodnie z ogłoszeniem konkursowym na realizację zadań określonych w pkt. 1.1 przeznaczono 80 000 zł. </t>
  </si>
  <si>
    <t>Wykaz ofert, które otrzymały dotację z budżetu Województwa Warmińsko-Mazurskiego na realizację zadań publicznych Samorządu Województwa Warmińsko-Mazurskiego z zakresu pomocy społecznej w 2019 r.</t>
  </si>
  <si>
    <t>Wnioskowana wielkość dotacji</t>
  </si>
  <si>
    <t>Wysokość przyznanej dotacji</t>
  </si>
  <si>
    <t xml:space="preserve">Federacja Organizacji Socjalnych Województwa Warmińsko-Mazurskiego FOSa 
ul.Bogumiła Linki 3/4
10-535 Olsztyn </t>
  </si>
  <si>
    <t>Stowarzyszenie Mrągowski Uniwersytet Trzeciego Wieku, MCAL
ul.Kopernika 2C
11-700 Mrągowo</t>
  </si>
  <si>
    <t xml:space="preserve">1.3. Organizacja w Olsztynie XXI Wojewódzkiego Festynu Integracyjnego, o zasięgu regionalnym, dla osób niepełnosprawnych pod hasłem „Jesteśmy Razem”. Zgodnie z ogłoszeniem konkursowym na realizację zadań określonych w pkt. 1.3 przeznaczono 15 000 zł. </t>
  </si>
  <si>
    <t>1.4 Wydanie dwóch numerów biuletynu promującego działania realizowane w ramach XXI Warmińsko-Mazurskich Dni Rodziny. Zgodnie z ogłoszeniem konkursowym na realizację zadań określonych w pkt. 1.3 przeznaczono 17 000 zł.</t>
  </si>
  <si>
    <t>Razem: 1.1+1.2+1.3</t>
  </si>
  <si>
    <t>Załącznik nr 1 do Uchwały Nr 11/137/19/VI
                                                                                                                                                  Zarządu Województwa Warmińsko-Mazurskiego 
z dnia 4 marca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</si>
</sst>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_z_ł"/>
  </numFmts>
  <fonts count="18" x14ac:knownFonts="1"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24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color indexed="8"/>
      <name val="Arial"/>
      <family val="2"/>
      <charset val="238"/>
    </font>
    <font>
      <sz val="16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i/>
      <sz val="11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2"/>
      <name val="Arial"/>
      <family val="2"/>
      <charset val="238"/>
    </font>
    <font>
      <b/>
      <sz val="12"/>
      <name val="Calibri"/>
      <family val="2"/>
      <charset val="238"/>
    </font>
    <font>
      <b/>
      <sz val="16"/>
      <color indexed="8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wrapText="1"/>
    </xf>
    <xf numFmtId="0" fontId="8" fillId="0" borderId="0" xfId="0" applyFont="1"/>
    <xf numFmtId="0" fontId="8" fillId="0" borderId="0" xfId="0" applyFont="1" applyFill="1"/>
    <xf numFmtId="0" fontId="0" fillId="0" borderId="0" xfId="0" applyFill="1"/>
    <xf numFmtId="2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64" fontId="10" fillId="2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/>
    <xf numFmtId="0" fontId="9" fillId="0" borderId="1" xfId="0" applyFont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left" vertical="top" wrapText="1"/>
    </xf>
    <xf numFmtId="165" fontId="11" fillId="0" borderId="2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2" fontId="9" fillId="4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64" fontId="9" fillId="4" borderId="5" xfId="0" applyNumberFormat="1" applyFont="1" applyFill="1" applyBorder="1" applyAlignment="1">
      <alignment horizontal="center" vertical="center" wrapText="1"/>
    </xf>
    <xf numFmtId="164" fontId="9" fillId="4" borderId="4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/>
    </xf>
    <xf numFmtId="164" fontId="16" fillId="0" borderId="3" xfId="0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/>
    <xf numFmtId="164" fontId="6" fillId="0" borderId="7" xfId="0" applyNumberFormat="1" applyFont="1" applyBorder="1"/>
    <xf numFmtId="0" fontId="9" fillId="3" borderId="8" xfId="0" applyFont="1" applyFill="1" applyBorder="1" applyAlignment="1"/>
    <xf numFmtId="0" fontId="16" fillId="0" borderId="8" xfId="0" applyFont="1" applyBorder="1" applyAlignment="1"/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3" borderId="8" xfId="0" applyFont="1" applyFill="1" applyBorder="1" applyAlignment="1"/>
    <xf numFmtId="0" fontId="9" fillId="0" borderId="5" xfId="0" applyFont="1" applyBorder="1" applyAlignment="1">
      <alignment horizontal="center" vertical="center"/>
    </xf>
    <xf numFmtId="0" fontId="13" fillId="3" borderId="8" xfId="0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164" fontId="9" fillId="4" borderId="9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/>
    <xf numFmtId="0" fontId="9" fillId="3" borderId="8" xfId="0" applyFont="1" applyFill="1" applyBorder="1" applyAlignment="1"/>
    <xf numFmtId="0" fontId="16" fillId="0" borderId="2" xfId="0" applyFont="1" applyBorder="1" applyAlignment="1"/>
    <xf numFmtId="0" fontId="16" fillId="0" borderId="8" xfId="0" applyFont="1" applyBorder="1" applyAlignment="1"/>
    <xf numFmtId="0" fontId="14" fillId="3" borderId="2" xfId="0" applyNumberFormat="1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top" wrapText="1"/>
    </xf>
    <xf numFmtId="0" fontId="10" fillId="3" borderId="8" xfId="0" applyFont="1" applyFill="1" applyBorder="1" applyAlignment="1"/>
    <xf numFmtId="0" fontId="3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9" fillId="3" borderId="2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vertical="center"/>
    </xf>
    <xf numFmtId="0" fontId="9" fillId="3" borderId="8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left"/>
    </xf>
    <xf numFmtId="0" fontId="15" fillId="3" borderId="3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view="pageBreakPreview" topLeftCell="A10" zoomScale="78" zoomScaleNormal="90" zoomScaleSheetLayoutView="78" workbookViewId="0">
      <selection activeCell="B1" sqref="B1:G1"/>
    </sheetView>
  </sheetViews>
  <sheetFormatPr defaultRowHeight="31.5" x14ac:dyDescent="0.5"/>
  <cols>
    <col min="2" max="2" width="6.5703125" style="3" customWidth="1"/>
    <col min="3" max="3" width="58.7109375" customWidth="1"/>
    <col min="4" max="4" width="43" customWidth="1"/>
    <col min="5" max="6" width="19.7109375" customWidth="1"/>
    <col min="7" max="7" width="27.5703125" style="4" customWidth="1"/>
    <col min="8" max="8" width="7.28515625" style="4" hidden="1" customWidth="1"/>
  </cols>
  <sheetData>
    <row r="1" spans="2:8" ht="59.25" customHeight="1" x14ac:dyDescent="0.3">
      <c r="B1" s="58" t="s">
        <v>42</v>
      </c>
      <c r="C1" s="59"/>
      <c r="D1" s="59"/>
      <c r="E1" s="59"/>
      <c r="F1" s="59"/>
      <c r="G1" s="59"/>
    </row>
    <row r="2" spans="2:8" ht="43.15" customHeight="1" x14ac:dyDescent="0.25">
      <c r="B2" s="62" t="s">
        <v>34</v>
      </c>
      <c r="C2" s="63"/>
      <c r="D2" s="63"/>
      <c r="E2" s="63"/>
      <c r="F2" s="63"/>
      <c r="G2" s="64"/>
      <c r="H2" s="34"/>
    </row>
    <row r="3" spans="2:8" ht="76.900000000000006" customHeight="1" x14ac:dyDescent="0.25">
      <c r="B3" s="41" t="s">
        <v>5</v>
      </c>
      <c r="C3" s="38" t="s">
        <v>1</v>
      </c>
      <c r="D3" s="39" t="s">
        <v>0</v>
      </c>
      <c r="E3" s="38" t="s">
        <v>6</v>
      </c>
      <c r="F3" s="43" t="s">
        <v>35</v>
      </c>
      <c r="G3" s="17" t="s">
        <v>36</v>
      </c>
      <c r="H3" s="17">
        <v>2</v>
      </c>
    </row>
    <row r="4" spans="2:8" s="2" customFormat="1" ht="67.900000000000006" customHeight="1" x14ac:dyDescent="0.25">
      <c r="B4" s="60" t="s">
        <v>33</v>
      </c>
      <c r="C4" s="61"/>
      <c r="D4" s="61"/>
      <c r="E4" s="61"/>
      <c r="F4" s="61"/>
      <c r="G4" s="61"/>
      <c r="H4" s="61"/>
    </row>
    <row r="5" spans="2:8" s="2" customFormat="1" ht="87" customHeight="1" x14ac:dyDescent="0.25">
      <c r="B5" s="32">
        <v>1</v>
      </c>
      <c r="C5" s="11" t="s">
        <v>8</v>
      </c>
      <c r="D5" s="12" t="s">
        <v>10</v>
      </c>
      <c r="E5" s="9">
        <v>24</v>
      </c>
      <c r="F5" s="45">
        <v>17150</v>
      </c>
      <c r="G5" s="23">
        <v>17150</v>
      </c>
      <c r="H5" s="15">
        <f>129600-(SUM($G$21:$G$26))</f>
        <v>65620</v>
      </c>
    </row>
    <row r="6" spans="2:8" s="2" customFormat="1" ht="54.6" customHeight="1" x14ac:dyDescent="0.25">
      <c r="B6" s="32">
        <v>2</v>
      </c>
      <c r="C6" s="11" t="s">
        <v>38</v>
      </c>
      <c r="D6" s="12" t="s">
        <v>11</v>
      </c>
      <c r="E6" s="9">
        <v>22.333333333333332</v>
      </c>
      <c r="F6" s="24">
        <v>15500</v>
      </c>
      <c r="G6" s="24">
        <v>15500</v>
      </c>
      <c r="H6" s="15">
        <f>129600-(SUM($G$21:$G$26))</f>
        <v>65620</v>
      </c>
    </row>
    <row r="7" spans="2:8" s="2" customFormat="1" ht="55.9" customHeight="1" x14ac:dyDescent="0.25">
      <c r="B7" s="32">
        <v>3</v>
      </c>
      <c r="C7" s="14" t="s">
        <v>12</v>
      </c>
      <c r="D7" s="12" t="s">
        <v>13</v>
      </c>
      <c r="E7" s="9">
        <v>22</v>
      </c>
      <c r="F7" s="24">
        <v>4290</v>
      </c>
      <c r="G7" s="24">
        <v>4000</v>
      </c>
      <c r="H7" s="15">
        <f>129600-(SUM($G$21:$G$26))</f>
        <v>65620</v>
      </c>
    </row>
    <row r="8" spans="2:8" s="2" customFormat="1" ht="42.75" customHeight="1" x14ac:dyDescent="0.25">
      <c r="B8" s="32">
        <v>4</v>
      </c>
      <c r="C8" s="11" t="s">
        <v>37</v>
      </c>
      <c r="D8" s="12" t="s">
        <v>14</v>
      </c>
      <c r="E8" s="9">
        <v>21.833333333333332</v>
      </c>
      <c r="F8" s="24">
        <v>20000</v>
      </c>
      <c r="G8" s="24">
        <v>20000</v>
      </c>
      <c r="H8" s="15">
        <f>129600-(SUM($G$21:$G$26))</f>
        <v>65620</v>
      </c>
    </row>
    <row r="9" spans="2:8" s="2" customFormat="1" ht="40.9" customHeight="1" x14ac:dyDescent="0.25">
      <c r="B9" s="32">
        <v>5</v>
      </c>
      <c r="C9" s="11" t="s">
        <v>15</v>
      </c>
      <c r="D9" s="12" t="s">
        <v>16</v>
      </c>
      <c r="E9" s="9">
        <v>21.666666666666668</v>
      </c>
      <c r="F9" s="24">
        <v>12000</v>
      </c>
      <c r="G9" s="24">
        <v>12000</v>
      </c>
      <c r="H9" s="15">
        <f>129600-(SUM($G$21:$G$26))</f>
        <v>65620</v>
      </c>
    </row>
    <row r="10" spans="2:8" s="2" customFormat="1" ht="43.9" customHeight="1" x14ac:dyDescent="0.25">
      <c r="B10" s="32">
        <v>6</v>
      </c>
      <c r="C10" s="13" t="s">
        <v>17</v>
      </c>
      <c r="D10" s="20" t="s">
        <v>7</v>
      </c>
      <c r="E10" s="9">
        <v>20</v>
      </c>
      <c r="F10" s="24">
        <v>9650</v>
      </c>
      <c r="G10" s="24">
        <v>6350</v>
      </c>
      <c r="H10" s="15"/>
    </row>
    <row r="11" spans="2:8" s="2" customFormat="1" ht="58.5" customHeight="1" x14ac:dyDescent="0.25">
      <c r="B11" s="32">
        <v>7</v>
      </c>
      <c r="C11" s="14" t="s">
        <v>18</v>
      </c>
      <c r="D11" s="12" t="s">
        <v>19</v>
      </c>
      <c r="E11" s="9">
        <v>20</v>
      </c>
      <c r="F11" s="24">
        <v>6500</v>
      </c>
      <c r="G11" s="24">
        <v>5000</v>
      </c>
      <c r="H11" s="15"/>
    </row>
    <row r="12" spans="2:8" s="2" customFormat="1" ht="30" customHeight="1" x14ac:dyDescent="0.25">
      <c r="B12" s="65" t="s">
        <v>4</v>
      </c>
      <c r="C12" s="66"/>
      <c r="D12" s="66"/>
      <c r="E12" s="66"/>
      <c r="F12" s="42"/>
      <c r="G12" s="25">
        <f>SUM(G5:G11)</f>
        <v>80000</v>
      </c>
      <c r="H12" s="15"/>
    </row>
    <row r="13" spans="2:8" s="2" customFormat="1" ht="44.25" customHeight="1" x14ac:dyDescent="0.25">
      <c r="B13" s="65" t="s">
        <v>29</v>
      </c>
      <c r="C13" s="67"/>
      <c r="D13" s="67"/>
      <c r="E13" s="67"/>
      <c r="F13" s="67"/>
      <c r="G13" s="68"/>
      <c r="H13" s="15"/>
    </row>
    <row r="14" spans="2:8" s="2" customFormat="1" ht="57.6" customHeight="1" x14ac:dyDescent="0.25">
      <c r="B14" s="48">
        <v>1</v>
      </c>
      <c r="C14" s="19" t="s">
        <v>20</v>
      </c>
      <c r="D14" s="20" t="s">
        <v>21</v>
      </c>
      <c r="E14" s="22">
        <v>23.333333333333332</v>
      </c>
      <c r="F14" s="24">
        <v>10000</v>
      </c>
      <c r="G14" s="24">
        <v>7000</v>
      </c>
      <c r="H14" s="18"/>
    </row>
    <row r="15" spans="2:8" s="2" customFormat="1" ht="42.75" x14ac:dyDescent="0.25">
      <c r="B15" s="48">
        <v>2</v>
      </c>
      <c r="C15" s="11" t="s">
        <v>22</v>
      </c>
      <c r="D15" s="12" t="s">
        <v>2</v>
      </c>
      <c r="E15" s="22">
        <v>23.166666666666668</v>
      </c>
      <c r="F15" s="26">
        <v>10000</v>
      </c>
      <c r="G15" s="26">
        <v>7000</v>
      </c>
      <c r="H15" s="18"/>
    </row>
    <row r="16" spans="2:8" s="2" customFormat="1" ht="42.75" x14ac:dyDescent="0.25">
      <c r="B16" s="48">
        <v>3</v>
      </c>
      <c r="C16" s="11" t="s">
        <v>3</v>
      </c>
      <c r="D16" s="12" t="s">
        <v>23</v>
      </c>
      <c r="E16" s="22">
        <v>21</v>
      </c>
      <c r="F16" s="24">
        <v>10000</v>
      </c>
      <c r="G16" s="24">
        <v>7000</v>
      </c>
      <c r="H16" s="18"/>
    </row>
    <row r="17" spans="1:8" s="2" customFormat="1" ht="42.75" x14ac:dyDescent="0.25">
      <c r="B17" s="48">
        <v>4</v>
      </c>
      <c r="C17" s="11" t="s">
        <v>24</v>
      </c>
      <c r="D17" s="12" t="s">
        <v>25</v>
      </c>
      <c r="E17" s="22">
        <v>20.833333333333332</v>
      </c>
      <c r="F17" s="46">
        <v>9000</v>
      </c>
      <c r="G17" s="27">
        <v>6000</v>
      </c>
      <c r="H17" s="18"/>
    </row>
    <row r="18" spans="1:8" s="2" customFormat="1" ht="42.75" x14ac:dyDescent="0.25">
      <c r="B18" s="48">
        <v>5</v>
      </c>
      <c r="C18" s="21" t="s">
        <v>26</v>
      </c>
      <c r="D18" s="12" t="s">
        <v>27</v>
      </c>
      <c r="E18" s="22">
        <v>20.166666666666668</v>
      </c>
      <c r="F18" s="47">
        <v>10000</v>
      </c>
      <c r="G18" s="24">
        <v>5300</v>
      </c>
      <c r="H18" s="18"/>
    </row>
    <row r="19" spans="1:8" s="2" customFormat="1" ht="42.75" x14ac:dyDescent="0.25">
      <c r="B19" s="48">
        <v>6</v>
      </c>
      <c r="C19" s="11" t="s">
        <v>3</v>
      </c>
      <c r="D19" s="12" t="s">
        <v>28</v>
      </c>
      <c r="E19" s="22">
        <v>17.5</v>
      </c>
      <c r="F19" s="24">
        <v>10000</v>
      </c>
      <c r="G19" s="26">
        <v>5300</v>
      </c>
      <c r="H19" s="18"/>
    </row>
    <row r="20" spans="1:8" s="2" customFormat="1" ht="15.75" x14ac:dyDescent="0.25">
      <c r="B20" s="56" t="s">
        <v>4</v>
      </c>
      <c r="C20" s="57"/>
      <c r="D20" s="57"/>
      <c r="E20" s="57"/>
      <c r="F20" s="40"/>
      <c r="G20" s="28">
        <f>SUM(G14:G19)</f>
        <v>37600</v>
      </c>
      <c r="H20" s="18"/>
    </row>
    <row r="21" spans="1:8" s="8" customFormat="1" ht="40.15" customHeight="1" x14ac:dyDescent="0.35">
      <c r="A21" s="7"/>
      <c r="B21" s="53" t="s">
        <v>39</v>
      </c>
      <c r="C21" s="69"/>
      <c r="D21" s="69"/>
      <c r="E21" s="69"/>
      <c r="F21" s="69"/>
      <c r="G21" s="69"/>
      <c r="H21" s="70"/>
    </row>
    <row r="22" spans="1:8" ht="42" customHeight="1" x14ac:dyDescent="0.35">
      <c r="A22" s="7"/>
      <c r="B22" s="32">
        <v>1</v>
      </c>
      <c r="C22" s="11" t="s">
        <v>9</v>
      </c>
      <c r="D22" s="12" t="s">
        <v>30</v>
      </c>
      <c r="E22" s="44">
        <v>21.833333333333332</v>
      </c>
      <c r="F22" s="24">
        <v>14990</v>
      </c>
      <c r="G22" s="24">
        <v>14990</v>
      </c>
      <c r="H22" s="10">
        <f>129600-(SUM($G$21:$G$26))</f>
        <v>65620</v>
      </c>
    </row>
    <row r="23" spans="1:8" ht="21" x14ac:dyDescent="0.35">
      <c r="A23" s="6"/>
      <c r="B23" s="49" t="s">
        <v>4</v>
      </c>
      <c r="C23" s="50"/>
      <c r="D23" s="50"/>
      <c r="E23" s="50"/>
      <c r="F23" s="36"/>
      <c r="G23" s="29">
        <f>SUM(G22:G22)</f>
        <v>14990</v>
      </c>
      <c r="H23" s="10"/>
    </row>
    <row r="24" spans="1:8" ht="40.5" customHeight="1" x14ac:dyDescent="0.35">
      <c r="A24" s="7"/>
      <c r="B24" s="53" t="s">
        <v>40</v>
      </c>
      <c r="C24" s="54"/>
      <c r="D24" s="54"/>
      <c r="E24" s="54"/>
      <c r="F24" s="54"/>
      <c r="G24" s="54"/>
      <c r="H24" s="55"/>
    </row>
    <row r="25" spans="1:8" ht="61.15" customHeight="1" x14ac:dyDescent="0.35">
      <c r="A25" s="6"/>
      <c r="B25" s="33">
        <v>1</v>
      </c>
      <c r="C25" s="11" t="s">
        <v>31</v>
      </c>
      <c r="D25" s="12" t="s">
        <v>32</v>
      </c>
      <c r="E25" s="22">
        <v>22.333333333333332</v>
      </c>
      <c r="F25" s="24">
        <v>17000</v>
      </c>
      <c r="G25" s="24">
        <v>17000</v>
      </c>
      <c r="H25" s="10">
        <f>129600-(SUM($G$21:$G$26))</f>
        <v>65620</v>
      </c>
    </row>
    <row r="26" spans="1:8" ht="21" x14ac:dyDescent="0.35">
      <c r="A26" s="7"/>
      <c r="B26" s="49" t="s">
        <v>4</v>
      </c>
      <c r="C26" s="50"/>
      <c r="D26" s="50"/>
      <c r="E26" s="50"/>
      <c r="F26" s="36"/>
      <c r="G26" s="30">
        <f>SUM(G25)</f>
        <v>17000</v>
      </c>
      <c r="H26" s="16"/>
    </row>
    <row r="27" spans="1:8" ht="21" x14ac:dyDescent="0.35">
      <c r="A27" s="7"/>
      <c r="B27" s="51" t="s">
        <v>41</v>
      </c>
      <c r="C27" s="52"/>
      <c r="D27" s="52"/>
      <c r="E27" s="52"/>
      <c r="F27" s="37"/>
      <c r="G27" s="31">
        <f>G26+G23+G20+G12</f>
        <v>149590</v>
      </c>
      <c r="H27" s="35"/>
    </row>
    <row r="28" spans="1:8" x14ac:dyDescent="0.5">
      <c r="C28" s="1"/>
      <c r="D28" s="1"/>
      <c r="E28" s="1"/>
      <c r="F28" s="1"/>
      <c r="G28" s="5"/>
    </row>
    <row r="29" spans="1:8" x14ac:dyDescent="0.5">
      <c r="C29" s="1"/>
      <c r="D29" s="1"/>
      <c r="E29" s="1"/>
      <c r="F29" s="1"/>
      <c r="G29" s="5"/>
    </row>
  </sheetData>
  <mergeCells count="11">
    <mergeCell ref="B26:E26"/>
    <mergeCell ref="B27:E27"/>
    <mergeCell ref="B24:H24"/>
    <mergeCell ref="B20:E20"/>
    <mergeCell ref="B1:G1"/>
    <mergeCell ref="B4:H4"/>
    <mergeCell ref="B2:G2"/>
    <mergeCell ref="B23:E23"/>
    <mergeCell ref="B12:E12"/>
    <mergeCell ref="B13:G13"/>
    <mergeCell ref="B21:H21"/>
  </mergeCells>
  <phoneticPr fontId="1" type="noConversion"/>
  <pageMargins left="0.7" right="0.7" top="0.75" bottom="0.75" header="0.3" footer="0.3"/>
  <pageSetup paperSize="9" scale="74" fitToHeight="0" orientation="landscape" verticalDpi="4294967294" r:id="rId1"/>
  <headerFooter>
    <oddFooter>&amp;R&amp;P</oddFooter>
  </headerFooter>
  <rowBreaks count="1" manualBreakCount="1">
    <brk id="12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Zał_1_PROTOKÓŁ</vt:lpstr>
      <vt:lpstr>Zał_1_PROTOKÓŁ!Obszar_wydruku</vt:lpstr>
    </vt:vector>
  </TitlesOfParts>
  <Company>Polpharma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Polpharma</dc:creator>
  <cp:lastModifiedBy>Anna Konecko</cp:lastModifiedBy>
  <cp:lastPrinted>2019-02-27T08:28:58Z</cp:lastPrinted>
  <dcterms:created xsi:type="dcterms:W3CDTF">2012-01-24T19:38:30Z</dcterms:created>
  <dcterms:modified xsi:type="dcterms:W3CDTF">2019-03-11T13:58:49Z</dcterms:modified>
</cp:coreProperties>
</file>